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6380" windowHeight="8190" tabRatio="525" activeTab="0"/>
  </bookViews>
  <sheets>
    <sheet name="U_S" sheetId="1" r:id="rId1"/>
    <sheet name="日程表" sheetId="2" r:id="rId2"/>
    <sheet name="古河他" sheetId="3" r:id="rId3"/>
  </sheets>
  <definedNames>
    <definedName name="_xlnm.Print_Area" localSheetId="0">'U_S'!$A$1:$AE$56</definedName>
  </definedNames>
  <calcPr fullCalcOnLoad="1"/>
</workbook>
</file>

<file path=xl/sharedStrings.xml><?xml version="1.0" encoding="utf-8"?>
<sst xmlns="http://schemas.openxmlformats.org/spreadsheetml/2006/main" count="811" uniqueCount="73">
  <si>
    <t>カテゴリー　Ｕ</t>
  </si>
  <si>
    <t>チーム名</t>
  </si>
  <si>
    <t>ゴールドイレブン 30</t>
  </si>
  <si>
    <t>神谷ＦＣ 30</t>
  </si>
  <si>
    <t>ＦＣディッパーラ 30</t>
  </si>
  <si>
    <t>向台パパーズ 30</t>
  </si>
  <si>
    <t>FCCD 30</t>
  </si>
  <si>
    <t>ASｴﾗﾝﾄﾞｰﾙFC 30</t>
  </si>
  <si>
    <t>勝</t>
  </si>
  <si>
    <t>分</t>
  </si>
  <si>
    <t>負</t>
  </si>
  <si>
    <t>勝点</t>
  </si>
  <si>
    <t>得点</t>
  </si>
  <si>
    <t>失点</t>
  </si>
  <si>
    <t>得失差</t>
  </si>
  <si>
    <t>順位</t>
  </si>
  <si>
    <t>総勝点</t>
  </si>
  <si>
    <t>総得点</t>
  </si>
  <si>
    <t>総失点</t>
  </si>
  <si>
    <t>総得失差</t>
  </si>
  <si>
    <t>vs</t>
  </si>
  <si>
    <t>カテゴリー　Ｍ</t>
  </si>
  <si>
    <t>ゴールドイレブン 40</t>
  </si>
  <si>
    <t>ＦＣディッパーラ  40</t>
  </si>
  <si>
    <t>向台パパーズ 40</t>
  </si>
  <si>
    <t>FCCD 40</t>
  </si>
  <si>
    <t>神谷40</t>
  </si>
  <si>
    <t>カテゴリー　Ｓ</t>
  </si>
  <si>
    <t>ゴールドイレブン 50</t>
  </si>
  <si>
    <t>メタボリックス50</t>
  </si>
  <si>
    <t>FCCD 50</t>
  </si>
  <si>
    <t>向台パパーズ 50</t>
  </si>
  <si>
    <t>部分に得点を入力すると勝敗などの記録が自動計算されます。</t>
  </si>
  <si>
    <t>ﾃﾞｨｯﾊﾟｰﾗ40</t>
  </si>
  <si>
    <t>FCCD50</t>
  </si>
  <si>
    <t>ｴﾗﾝﾄﾞｰﾙ30</t>
  </si>
  <si>
    <t>神谷30</t>
  </si>
  <si>
    <t>ﾊﾟﾊﾟｰｽﾞ40</t>
  </si>
  <si>
    <t>ﾃﾞｨｯﾊﾟｰﾗ30</t>
  </si>
  <si>
    <t>FCCD40</t>
  </si>
  <si>
    <t>＜第1試合＞</t>
  </si>
  <si>
    <t>主審</t>
  </si>
  <si>
    <t>線審</t>
  </si>
  <si>
    <t>記録</t>
  </si>
  <si>
    <t>＜第2試合＞</t>
  </si>
  <si>
    <t>＜第3試合＞</t>
  </si>
  <si>
    <t>ﾊﾟﾊﾟｰｽﾞ50</t>
  </si>
  <si>
    <t>ｺﾞｰﾙﾄﾞ40</t>
  </si>
  <si>
    <t>★</t>
  </si>
  <si>
    <t>：消化試合</t>
  </si>
  <si>
    <t>ｺﾞｰﾙﾄﾞ50</t>
  </si>
  <si>
    <t>ﾒﾀﾎﾞ50</t>
  </si>
  <si>
    <t>ｺﾞｰﾙﾄﾞ30</t>
  </si>
  <si>
    <t>：没収試合（人数不足など）</t>
  </si>
  <si>
    <t>All 60戦</t>
  </si>
  <si>
    <t>ﾊﾟﾊﾟｰｽﾞ30</t>
  </si>
  <si>
    <t>FCCD30</t>
  </si>
  <si>
    <t>：雨天延期</t>
  </si>
  <si>
    <t>：審判委員会</t>
  </si>
  <si>
    <t>第25回古河市マスターズサッカー大会</t>
  </si>
  <si>
    <t>エンジョイ５０雀　　【結果：　　勝　　敗　　分】</t>
  </si>
  <si>
    <t>平成27年5月16日（土）　１日目</t>
  </si>
  <si>
    <t>うしく５０雀</t>
  </si>
  <si>
    <t>－</t>
  </si>
  <si>
    <t>平成27年5月17日（日）　２日目</t>
  </si>
  <si>
    <t>平成27年5月23日（土）　１日目</t>
  </si>
  <si>
    <t>うしく４０雀</t>
  </si>
  <si>
    <t>平成27年5月24日（日）　２日目</t>
  </si>
  <si>
    <t>結城ﾏｽﾀｰｽﾞｸﾗﾌﾞ</t>
  </si>
  <si>
    <t>GTOMS</t>
  </si>
  <si>
    <t>kogabooster</t>
  </si>
  <si>
    <t>八街ｽﾀｰﾅｯﾂ</t>
  </si>
  <si>
    <t>エンジョイ４０雀　【結果：　２勝　２敗　０分】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</si>
</sst>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位&quot;"/>
    <numFmt numFmtId="177" formatCode="m/d;@"/>
    <numFmt numFmtId="178" formatCode="ggge&quot;年&quot;m&quot;月&quot;d&quot;日&quot;"/>
  </numFmts>
  <fonts count="41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MS P????"/>
      <family val="3"/>
    </font>
    <font>
      <b/>
      <sz val="22"/>
      <name val="ＭＳ Ｐゴシック"/>
      <family val="3"/>
    </font>
    <font>
      <sz val="22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i/>
      <sz val="18"/>
      <name val="ＭＳ Ｐゴシック"/>
      <family val="3"/>
    </font>
    <font>
      <b/>
      <sz val="16"/>
      <color indexed="8"/>
      <name val="ＭＳ Ｐゴシック"/>
      <family val="3"/>
    </font>
    <font>
      <sz val="10.5"/>
      <color indexed="8"/>
      <name val="ＭＳ 明朝"/>
      <family val="1"/>
    </font>
    <font>
      <sz val="10.5"/>
      <color indexed="24"/>
      <name val="ＭＳ 明朝"/>
      <family val="1"/>
    </font>
    <font>
      <sz val="10"/>
      <color indexed="8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i/>
      <u val="single"/>
      <sz val="14"/>
      <name val="ＭＳ Ｐ明朝"/>
      <family val="1"/>
    </font>
    <font>
      <sz val="14"/>
      <color indexed="8"/>
      <name val="ＭＳ Ｐ明朝"/>
      <family val="1"/>
    </font>
    <font>
      <sz val="6"/>
      <name val="ＭＳ Ｐゴシック"/>
      <family val="3"/>
    </font>
    <font>
      <sz val="10.5"/>
      <color indexed="23"/>
      <name val="ＭＳ 明朝"/>
      <family val="1"/>
    </font>
    <font>
      <sz val="11"/>
      <color indexed="23"/>
      <name val="ＭＳ Ｐゴシック"/>
      <family val="3"/>
    </font>
    <font>
      <sz val="10.5"/>
      <color theme="0" tint="-0.4999699890613556"/>
      <name val="ＭＳ 明朝"/>
      <family val="1"/>
    </font>
    <font>
      <sz val="11"/>
      <color theme="0" tint="-0.4999699890613556"/>
      <name val="ＭＳ Ｐゴシック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66FF"/>
        <bgColor indexed="64"/>
      </patternFill>
    </fill>
  </fills>
  <borders count="8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 diagonalDown="1"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hair">
        <color indexed="8"/>
      </diagonal>
    </border>
    <border diagonalDown="1">
      <left style="hair">
        <color indexed="8"/>
      </left>
      <right style="thin">
        <color indexed="8"/>
      </right>
      <top>
        <color indexed="63"/>
      </top>
      <bottom style="thin">
        <color indexed="8"/>
      </bottom>
      <diagonal style="hair">
        <color indexed="8"/>
      </diagonal>
    </border>
    <border diagonalDown="1"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 style="hair">
        <color indexed="8"/>
      </diagonal>
    </border>
    <border diagonalDown="1">
      <left style="hair">
        <color indexed="8"/>
      </left>
      <right style="hair">
        <color indexed="8"/>
      </right>
      <top>
        <color indexed="63"/>
      </top>
      <bottom style="thin">
        <color indexed="8"/>
      </bottom>
      <diagonal style="hair">
        <color indexed="8"/>
      </diagonal>
    </border>
    <border diagonalDown="1">
      <left>
        <color indexed="63"/>
      </left>
      <right style="hair">
        <color indexed="8"/>
      </right>
      <top style="thin">
        <color indexed="8"/>
      </top>
      <bottom style="thin">
        <color indexed="8"/>
      </bottom>
      <diagonal style="hair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 diagonalDown="1">
      <left style="hair">
        <color indexed="8"/>
      </left>
      <right style="hair">
        <color indexed="8"/>
      </right>
      <top style="thin">
        <color indexed="8"/>
      </top>
      <bottom>
        <color indexed="63"/>
      </bottom>
      <diagonal style="hair">
        <color indexed="8"/>
      </diagonal>
    </border>
    <border diagonalDown="1">
      <left style="hair">
        <color indexed="8"/>
      </left>
      <right style="hair">
        <color indexed="8"/>
      </right>
      <top>
        <color indexed="63"/>
      </top>
      <bottom>
        <color indexed="63"/>
      </bottom>
      <diagonal style="hair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 diagonalDown="1">
      <left style="hair">
        <color indexed="8"/>
      </left>
      <right style="double">
        <color indexed="8"/>
      </right>
      <top style="thin">
        <color indexed="8"/>
      </top>
      <bottom style="thin">
        <color indexed="8"/>
      </bottom>
      <diagonal style="hair">
        <color indexed="8"/>
      </diagonal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</borders>
  <cellStyleXfs count="14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Protection="0">
      <alignment vertical="center"/>
    </xf>
    <xf numFmtId="0" fontId="2" fillId="2" borderId="0" applyNumberFormat="0" applyBorder="0" applyProtection="0">
      <alignment vertical="center"/>
    </xf>
    <xf numFmtId="0" fontId="2" fillId="2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6" borderId="0" applyNumberFormat="0" applyBorder="0" applyProtection="0">
      <alignment vertical="center"/>
    </xf>
    <xf numFmtId="0" fontId="2" fillId="6" borderId="0" applyNumberFormat="0" applyBorder="0" applyProtection="0">
      <alignment vertical="center"/>
    </xf>
    <xf numFmtId="0" fontId="2" fillId="6" borderId="0" applyNumberFormat="0" applyBorder="0" applyProtection="0">
      <alignment vertical="center"/>
    </xf>
    <xf numFmtId="0" fontId="2" fillId="7" borderId="0" applyNumberFormat="0" applyBorder="0" applyProtection="0">
      <alignment vertical="center"/>
    </xf>
    <xf numFmtId="0" fontId="2" fillId="7" borderId="0" applyNumberFormat="0" applyBorder="0" applyProtection="0">
      <alignment vertical="center"/>
    </xf>
    <xf numFmtId="0" fontId="2" fillId="7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11" borderId="0" applyNumberFormat="0" applyBorder="0" applyProtection="0">
      <alignment vertical="center"/>
    </xf>
    <xf numFmtId="0" fontId="2" fillId="11" borderId="0" applyNumberFormat="0" applyBorder="0" applyProtection="0">
      <alignment vertical="center"/>
    </xf>
    <xf numFmtId="0" fontId="2" fillId="11" borderId="0" applyNumberFormat="0" applyBorder="0" applyProtection="0">
      <alignment vertical="center"/>
    </xf>
    <xf numFmtId="0" fontId="3" fillId="12" borderId="0" applyNumberFormat="0" applyBorder="0" applyProtection="0">
      <alignment vertical="center"/>
    </xf>
    <xf numFmtId="0" fontId="3" fillId="12" borderId="0" applyNumberFormat="0" applyBorder="0" applyProtection="0">
      <alignment vertical="center"/>
    </xf>
    <xf numFmtId="0" fontId="3" fillId="12" borderId="0" applyNumberFormat="0" applyBorder="0" applyProtection="0">
      <alignment vertical="center"/>
    </xf>
    <xf numFmtId="0" fontId="3" fillId="9" borderId="0" applyNumberFormat="0" applyBorder="0" applyProtection="0">
      <alignment vertical="center"/>
    </xf>
    <xf numFmtId="0" fontId="3" fillId="9" borderId="0" applyNumberFormat="0" applyBorder="0" applyProtection="0">
      <alignment vertical="center"/>
    </xf>
    <xf numFmtId="0" fontId="3" fillId="9" borderId="0" applyNumberFormat="0" applyBorder="0" applyProtection="0">
      <alignment vertical="center"/>
    </xf>
    <xf numFmtId="0" fontId="3" fillId="10" borderId="0" applyNumberFormat="0" applyBorder="0" applyProtection="0">
      <alignment vertical="center"/>
    </xf>
    <xf numFmtId="0" fontId="3" fillId="10" borderId="0" applyNumberFormat="0" applyBorder="0" applyProtection="0">
      <alignment vertical="center"/>
    </xf>
    <xf numFmtId="0" fontId="3" fillId="10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5" borderId="0" applyNumberFormat="0" applyBorder="0" applyProtection="0">
      <alignment vertical="center"/>
    </xf>
    <xf numFmtId="0" fontId="3" fillId="15" borderId="0" applyNumberFormat="0" applyBorder="0" applyProtection="0">
      <alignment vertical="center"/>
    </xf>
    <xf numFmtId="0" fontId="3" fillId="15" borderId="0" applyNumberFormat="0" applyBorder="0" applyProtection="0">
      <alignment vertical="center"/>
    </xf>
    <xf numFmtId="0" fontId="19" fillId="0" borderId="0">
      <alignment vertical="center"/>
      <protection/>
    </xf>
    <xf numFmtId="0" fontId="3" fillId="16" borderId="0" applyNumberFormat="0" applyBorder="0" applyProtection="0">
      <alignment vertical="center"/>
    </xf>
    <xf numFmtId="0" fontId="3" fillId="16" borderId="0" applyNumberFormat="0" applyBorder="0" applyProtection="0">
      <alignment vertical="center"/>
    </xf>
    <xf numFmtId="0" fontId="3" fillId="16" borderId="0" applyNumberFormat="0" applyBorder="0" applyProtection="0">
      <alignment vertical="center"/>
    </xf>
    <xf numFmtId="0" fontId="3" fillId="17" borderId="0" applyNumberFormat="0" applyBorder="0" applyProtection="0">
      <alignment vertical="center"/>
    </xf>
    <xf numFmtId="0" fontId="3" fillId="17" borderId="0" applyNumberFormat="0" applyBorder="0" applyProtection="0">
      <alignment vertical="center"/>
    </xf>
    <xf numFmtId="0" fontId="3" fillId="17" borderId="0" applyNumberFormat="0" applyBorder="0" applyProtection="0">
      <alignment vertical="center"/>
    </xf>
    <xf numFmtId="0" fontId="3" fillId="18" borderId="0" applyNumberFormat="0" applyBorder="0" applyProtection="0">
      <alignment vertical="center"/>
    </xf>
    <xf numFmtId="0" fontId="3" fillId="18" borderId="0" applyNumberFormat="0" applyBorder="0" applyProtection="0">
      <alignment vertical="center"/>
    </xf>
    <xf numFmtId="0" fontId="3" fillId="18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9" borderId="0" applyNumberFormat="0" applyBorder="0" applyProtection="0">
      <alignment vertical="center"/>
    </xf>
    <xf numFmtId="0" fontId="3" fillId="19" borderId="0" applyNumberFormat="0" applyBorder="0" applyProtection="0">
      <alignment vertical="center"/>
    </xf>
    <xf numFmtId="0" fontId="3" fillId="19" borderId="0" applyNumberFormat="0" applyBorder="0" applyProtection="0">
      <alignment vertical="center"/>
    </xf>
    <xf numFmtId="0" fontId="4" fillId="0" borderId="0" applyNumberFormat="0" applyFill="0" applyBorder="0" applyProtection="0">
      <alignment vertical="center"/>
    </xf>
    <xf numFmtId="0" fontId="4" fillId="0" borderId="0" applyNumberFormat="0" applyFill="0" applyBorder="0" applyProtection="0">
      <alignment vertical="center"/>
    </xf>
    <xf numFmtId="0" fontId="4" fillId="0" borderId="0" applyNumberFormat="0" applyFill="0" applyBorder="0" applyProtection="0">
      <alignment vertical="center"/>
    </xf>
    <xf numFmtId="0" fontId="5" fillId="20" borderId="1" applyNumberFormat="0" applyProtection="0">
      <alignment vertical="center"/>
    </xf>
    <xf numFmtId="0" fontId="5" fillId="20" borderId="1" applyNumberFormat="0" applyProtection="0">
      <alignment vertical="center"/>
    </xf>
    <xf numFmtId="0" fontId="5" fillId="20" borderId="1" applyNumberFormat="0" applyProtection="0">
      <alignment vertical="center"/>
    </xf>
    <xf numFmtId="0" fontId="6" fillId="21" borderId="0" applyNumberFormat="0" applyBorder="0" applyProtection="0">
      <alignment vertical="center"/>
    </xf>
    <xf numFmtId="0" fontId="6" fillId="21" borderId="0" applyNumberFormat="0" applyBorder="0" applyProtection="0">
      <alignment vertical="center"/>
    </xf>
    <xf numFmtId="0" fontId="6" fillId="21" borderId="0" applyNumberFormat="0" applyBorder="0" applyProtection="0">
      <alignment vertical="center"/>
    </xf>
    <xf numFmtId="9" fontId="1" fillId="0" borderId="0" applyFill="0" applyBorder="0" applyAlignment="0" applyProtection="0"/>
    <xf numFmtId="0" fontId="0" fillId="22" borderId="2" applyNumberFormat="0" applyProtection="0">
      <alignment vertical="center"/>
    </xf>
    <xf numFmtId="0" fontId="0" fillId="22" borderId="2" applyNumberFormat="0" applyProtection="0">
      <alignment vertical="center"/>
    </xf>
    <xf numFmtId="0" fontId="0" fillId="22" borderId="2" applyNumberFormat="0" applyProtection="0">
      <alignment vertical="center"/>
    </xf>
    <xf numFmtId="0" fontId="7" fillId="0" borderId="3" applyNumberFormat="0" applyFill="0" applyProtection="0">
      <alignment vertical="center"/>
    </xf>
    <xf numFmtId="0" fontId="7" fillId="0" borderId="3" applyNumberFormat="0" applyFill="0" applyProtection="0">
      <alignment vertical="center"/>
    </xf>
    <xf numFmtId="0" fontId="7" fillId="0" borderId="3" applyNumberFormat="0" applyFill="0" applyProtection="0">
      <alignment vertical="center"/>
    </xf>
    <xf numFmtId="0" fontId="8" fillId="3" borderId="0" applyNumberFormat="0" applyBorder="0" applyProtection="0">
      <alignment vertical="center"/>
    </xf>
    <xf numFmtId="0" fontId="8" fillId="3" borderId="0" applyNumberFormat="0" applyBorder="0" applyProtection="0">
      <alignment vertical="center"/>
    </xf>
    <xf numFmtId="0" fontId="8" fillId="3" borderId="0" applyNumberFormat="0" applyBorder="0" applyProtection="0">
      <alignment vertical="center"/>
    </xf>
    <xf numFmtId="0" fontId="9" fillId="23" borderId="4" applyNumberFormat="0" applyProtection="0">
      <alignment vertical="center"/>
    </xf>
    <xf numFmtId="0" fontId="9" fillId="23" borderId="4" applyNumberFormat="0" applyProtection="0">
      <alignment vertical="center"/>
    </xf>
    <xf numFmtId="0" fontId="9" fillId="23" borderId="4" applyNumberFormat="0" applyProtection="0">
      <alignment vertical="center"/>
    </xf>
    <xf numFmtId="0" fontId="10" fillId="0" borderId="0" applyNumberFormat="0" applyFill="0" applyBorder="0" applyProtection="0">
      <alignment vertical="center"/>
    </xf>
    <xf numFmtId="0" fontId="10" fillId="0" borderId="0" applyNumberFormat="0" applyFill="0" applyBorder="0" applyProtection="0">
      <alignment vertical="center"/>
    </xf>
    <xf numFmtId="0" fontId="10" fillId="0" borderId="0" applyNumberFormat="0" applyFill="0" applyBorder="0" applyProtection="0">
      <alignment vertical="center"/>
    </xf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1" fillId="0" borderId="5" applyNumberFormat="0" applyFill="0" applyProtection="0">
      <alignment vertical="center"/>
    </xf>
    <xf numFmtId="0" fontId="11" fillId="0" borderId="5" applyNumberFormat="0" applyFill="0" applyProtection="0">
      <alignment vertical="center"/>
    </xf>
    <xf numFmtId="0" fontId="11" fillId="0" borderId="5" applyNumberFormat="0" applyFill="0" applyProtection="0">
      <alignment vertical="center"/>
    </xf>
    <xf numFmtId="0" fontId="12" fillId="0" borderId="6" applyNumberFormat="0" applyFill="0" applyProtection="0">
      <alignment vertical="center"/>
    </xf>
    <xf numFmtId="0" fontId="12" fillId="0" borderId="6" applyNumberFormat="0" applyFill="0" applyProtection="0">
      <alignment vertical="center"/>
    </xf>
    <xf numFmtId="0" fontId="12" fillId="0" borderId="6" applyNumberFormat="0" applyFill="0" applyProtection="0">
      <alignment vertical="center"/>
    </xf>
    <xf numFmtId="0" fontId="13" fillId="0" borderId="7" applyNumberFormat="0" applyFill="0" applyProtection="0">
      <alignment vertical="center"/>
    </xf>
    <xf numFmtId="0" fontId="13" fillId="0" borderId="7" applyNumberFormat="0" applyFill="0" applyProtection="0">
      <alignment vertical="center"/>
    </xf>
    <xf numFmtId="0" fontId="13" fillId="0" borderId="7" applyNumberFormat="0" applyFill="0" applyProtection="0">
      <alignment vertical="center"/>
    </xf>
    <xf numFmtId="0" fontId="13" fillId="0" borderId="0" applyNumberFormat="0" applyFill="0" applyBorder="0" applyProtection="0">
      <alignment vertical="center"/>
    </xf>
    <xf numFmtId="0" fontId="13" fillId="0" borderId="0" applyNumberFormat="0" applyFill="0" applyBorder="0" applyProtection="0">
      <alignment vertical="center"/>
    </xf>
    <xf numFmtId="0" fontId="13" fillId="0" borderId="0" applyNumberFormat="0" applyFill="0" applyBorder="0" applyProtection="0">
      <alignment vertical="center"/>
    </xf>
    <xf numFmtId="0" fontId="14" fillId="0" borderId="8" applyNumberFormat="0" applyFill="0" applyProtection="0">
      <alignment vertical="center"/>
    </xf>
    <xf numFmtId="0" fontId="14" fillId="0" borderId="8" applyNumberFormat="0" applyFill="0" applyProtection="0">
      <alignment vertical="center"/>
    </xf>
    <xf numFmtId="0" fontId="14" fillId="0" borderId="8" applyNumberFormat="0" applyFill="0" applyProtection="0">
      <alignment vertical="center"/>
    </xf>
    <xf numFmtId="0" fontId="15" fillId="23" borderId="9" applyNumberFormat="0" applyProtection="0">
      <alignment vertical="center"/>
    </xf>
    <xf numFmtId="0" fontId="15" fillId="23" borderId="9" applyNumberFormat="0" applyProtection="0">
      <alignment vertical="center"/>
    </xf>
    <xf numFmtId="0" fontId="15" fillId="23" borderId="9" applyNumberFormat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6" fillId="0" borderId="0" applyNumberFormat="0" applyFill="0" applyBorder="0" applyProtection="0">
      <alignment vertical="center"/>
    </xf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17" fillId="7" borderId="4" applyNumberFormat="0" applyProtection="0">
      <alignment vertical="center"/>
    </xf>
    <xf numFmtId="0" fontId="17" fillId="7" borderId="4" applyNumberFormat="0" applyProtection="0">
      <alignment vertical="center"/>
    </xf>
    <xf numFmtId="0" fontId="17" fillId="7" borderId="4" applyNumberFormat="0" applyProtection="0">
      <alignment vertical="center"/>
    </xf>
    <xf numFmtId="0" fontId="18" fillId="4" borderId="0" applyNumberFormat="0" applyBorder="0" applyProtection="0">
      <alignment vertical="center"/>
    </xf>
    <xf numFmtId="0" fontId="18" fillId="4" borderId="0" applyNumberFormat="0" applyBorder="0" applyProtection="0">
      <alignment vertical="center"/>
    </xf>
    <xf numFmtId="0" fontId="18" fillId="4" borderId="0" applyNumberFormat="0" applyBorder="0" applyProtection="0">
      <alignment vertical="center"/>
    </xf>
  </cellStyleXfs>
  <cellXfs count="19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3" fillId="21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right" vertical="center"/>
    </xf>
    <xf numFmtId="0" fontId="23" fillId="0" borderId="18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23" fillId="21" borderId="23" xfId="0" applyFont="1" applyFill="1" applyBorder="1" applyAlignment="1">
      <alignment horizontal="center" vertical="center"/>
    </xf>
    <xf numFmtId="0" fontId="23" fillId="0" borderId="24" xfId="0" applyFont="1" applyBorder="1" applyAlignment="1">
      <alignment horizontal="right" vertical="center"/>
    </xf>
    <xf numFmtId="0" fontId="23" fillId="0" borderId="23" xfId="0" applyFont="1" applyBorder="1" applyAlignment="1">
      <alignment vertical="center"/>
    </xf>
    <xf numFmtId="0" fontId="23" fillId="0" borderId="25" xfId="0" applyFont="1" applyBorder="1" applyAlignment="1">
      <alignment vertical="center"/>
    </xf>
    <xf numFmtId="0" fontId="23" fillId="0" borderId="26" xfId="0" applyFont="1" applyBorder="1" applyAlignment="1">
      <alignment vertical="center"/>
    </xf>
    <xf numFmtId="0" fontId="23" fillId="0" borderId="27" xfId="0" applyFont="1" applyBorder="1" applyAlignment="1">
      <alignment vertical="center"/>
    </xf>
    <xf numFmtId="0" fontId="23" fillId="0" borderId="28" xfId="0" applyFont="1" applyBorder="1" applyAlignment="1">
      <alignment vertical="center"/>
    </xf>
    <xf numFmtId="0" fontId="23" fillId="0" borderId="29" xfId="0" applyFont="1" applyBorder="1" applyAlignment="1">
      <alignment vertical="center"/>
    </xf>
    <xf numFmtId="0" fontId="23" fillId="0" borderId="30" xfId="0" applyFont="1" applyBorder="1" applyAlignment="1">
      <alignment vertical="center"/>
    </xf>
    <xf numFmtId="0" fontId="23" fillId="0" borderId="31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23" fillId="21" borderId="33" xfId="0" applyFont="1" applyFill="1" applyBorder="1" applyAlignment="1">
      <alignment horizontal="center" vertical="center"/>
    </xf>
    <xf numFmtId="0" fontId="23" fillId="21" borderId="34" xfId="0" applyFont="1" applyFill="1" applyBorder="1" applyAlignment="1">
      <alignment horizontal="center" vertical="center"/>
    </xf>
    <xf numFmtId="0" fontId="23" fillId="21" borderId="35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36" xfId="0" applyFont="1" applyBorder="1" applyAlignment="1">
      <alignment horizontal="right" vertical="center"/>
    </xf>
    <xf numFmtId="0" fontId="23" fillId="0" borderId="37" xfId="0" applyFont="1" applyBorder="1" applyAlignment="1">
      <alignment vertical="center"/>
    </xf>
    <xf numFmtId="0" fontId="23" fillId="21" borderId="38" xfId="0" applyFont="1" applyFill="1" applyBorder="1" applyAlignment="1">
      <alignment horizontal="center" vertical="center"/>
    </xf>
    <xf numFmtId="0" fontId="23" fillId="21" borderId="39" xfId="0" applyFont="1" applyFill="1" applyBorder="1" applyAlignment="1">
      <alignment horizontal="center" vertical="center"/>
    </xf>
    <xf numFmtId="0" fontId="23" fillId="21" borderId="40" xfId="0" applyFont="1" applyFill="1" applyBorder="1" applyAlignment="1">
      <alignment horizontal="center" vertical="center"/>
    </xf>
    <xf numFmtId="0" fontId="23" fillId="0" borderId="41" xfId="0" applyFont="1" applyBorder="1" applyAlignment="1">
      <alignment vertical="center"/>
    </xf>
    <xf numFmtId="0" fontId="23" fillId="0" borderId="42" xfId="0" applyFont="1" applyBorder="1" applyAlignment="1">
      <alignment vertical="center"/>
    </xf>
    <xf numFmtId="0" fontId="23" fillId="21" borderId="27" xfId="0" applyFont="1" applyFill="1" applyBorder="1" applyAlignment="1">
      <alignment horizontal="center" vertical="center"/>
    </xf>
    <xf numFmtId="0" fontId="23" fillId="21" borderId="43" xfId="0" applyFont="1" applyFill="1" applyBorder="1" applyAlignment="1">
      <alignment horizontal="center" vertical="center"/>
    </xf>
    <xf numFmtId="0" fontId="23" fillId="0" borderId="44" xfId="0" applyFont="1" applyBorder="1" applyAlignment="1">
      <alignment horizontal="right" vertical="center"/>
    </xf>
    <xf numFmtId="0" fontId="23" fillId="0" borderId="45" xfId="0" applyFont="1" applyBorder="1" applyAlignment="1">
      <alignment vertical="center"/>
    </xf>
    <xf numFmtId="0" fontId="23" fillId="0" borderId="46" xfId="0" applyFont="1" applyBorder="1" applyAlignment="1">
      <alignment vertical="center"/>
    </xf>
    <xf numFmtId="0" fontId="23" fillId="0" borderId="47" xfId="0" applyFont="1" applyBorder="1" applyAlignment="1">
      <alignment horizontal="right" vertical="center"/>
    </xf>
    <xf numFmtId="0" fontId="23" fillId="0" borderId="38" xfId="0" applyFont="1" applyBorder="1" applyAlignment="1">
      <alignment vertical="center"/>
    </xf>
    <xf numFmtId="0" fontId="23" fillId="0" borderId="48" xfId="0" applyFont="1" applyBorder="1" applyAlignment="1">
      <alignment vertical="center"/>
    </xf>
    <xf numFmtId="0" fontId="23" fillId="0" borderId="39" xfId="0" applyFont="1" applyBorder="1" applyAlignment="1">
      <alignment vertical="center"/>
    </xf>
    <xf numFmtId="0" fontId="23" fillId="21" borderId="49" xfId="0" applyFont="1" applyFill="1" applyBorder="1" applyAlignment="1">
      <alignment horizontal="center" vertical="center"/>
    </xf>
    <xf numFmtId="0" fontId="23" fillId="0" borderId="50" xfId="0" applyFont="1" applyBorder="1" applyAlignment="1">
      <alignment vertical="center"/>
    </xf>
    <xf numFmtId="0" fontId="23" fillId="0" borderId="51" xfId="0" applyFont="1" applyBorder="1" applyAlignment="1">
      <alignment vertical="center"/>
    </xf>
    <xf numFmtId="0" fontId="23" fillId="0" borderId="52" xfId="0" applyFont="1" applyBorder="1" applyAlignment="1">
      <alignment horizontal="right" vertical="center"/>
    </xf>
    <xf numFmtId="0" fontId="23" fillId="0" borderId="53" xfId="0" applyFont="1" applyBorder="1" applyAlignment="1">
      <alignment vertical="center"/>
    </xf>
    <xf numFmtId="0" fontId="23" fillId="21" borderId="54" xfId="0" applyFont="1" applyFill="1" applyBorder="1" applyAlignment="1">
      <alignment horizontal="center" vertical="center"/>
    </xf>
    <xf numFmtId="0" fontId="23" fillId="21" borderId="55" xfId="0" applyFont="1" applyFill="1" applyBorder="1" applyAlignment="1">
      <alignment horizontal="center" vertical="center"/>
    </xf>
    <xf numFmtId="0" fontId="23" fillId="21" borderId="47" xfId="0" applyFont="1" applyFill="1" applyBorder="1" applyAlignment="1">
      <alignment horizontal="center" vertical="center"/>
    </xf>
    <xf numFmtId="0" fontId="23" fillId="21" borderId="52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176" fontId="24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3" fillId="21" borderId="56" xfId="0" applyFont="1" applyFill="1" applyBorder="1" applyAlignment="1">
      <alignment horizontal="center" vertical="center"/>
    </xf>
    <xf numFmtId="0" fontId="23" fillId="21" borderId="57" xfId="0" applyFont="1" applyFill="1" applyBorder="1" applyAlignment="1">
      <alignment horizontal="center" vertical="center"/>
    </xf>
    <xf numFmtId="0" fontId="23" fillId="21" borderId="25" xfId="0" applyFont="1" applyFill="1" applyBorder="1" applyAlignment="1">
      <alignment horizontal="center" vertical="center"/>
    </xf>
    <xf numFmtId="0" fontId="23" fillId="21" borderId="21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21" borderId="0" xfId="0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177" fontId="27" fillId="0" borderId="10" xfId="69" applyNumberFormat="1" applyFont="1" applyBorder="1" applyAlignment="1">
      <alignment horizontal="center" vertical="center"/>
      <protection/>
    </xf>
    <xf numFmtId="0" fontId="28" fillId="23" borderId="58" xfId="0" applyFont="1" applyFill="1" applyBorder="1" applyAlignment="1">
      <alignment horizontal="center" vertical="center"/>
    </xf>
    <xf numFmtId="0" fontId="28" fillId="23" borderId="59" xfId="0" applyFont="1" applyFill="1" applyBorder="1" applyAlignment="1">
      <alignment horizontal="center" vertical="center"/>
    </xf>
    <xf numFmtId="0" fontId="28" fillId="23" borderId="60" xfId="0" applyFont="1" applyFill="1" applyBorder="1" applyAlignment="1">
      <alignment horizontal="center" vertical="center"/>
    </xf>
    <xf numFmtId="0" fontId="28" fillId="23" borderId="61" xfId="0" applyFont="1" applyFill="1" applyBorder="1" applyAlignment="1">
      <alignment horizontal="center" vertical="center"/>
    </xf>
    <xf numFmtId="0" fontId="28" fillId="23" borderId="62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23" borderId="63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23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0" fontId="28" fillId="23" borderId="64" xfId="0" applyFont="1" applyFill="1" applyBorder="1" applyAlignment="1">
      <alignment horizontal="center" vertical="center"/>
    </xf>
    <xf numFmtId="0" fontId="28" fillId="23" borderId="10" xfId="0" applyFont="1" applyFill="1" applyBorder="1" applyAlignment="1">
      <alignment horizontal="center" vertical="center"/>
    </xf>
    <xf numFmtId="0" fontId="28" fillId="23" borderId="65" xfId="0" applyFont="1" applyFill="1" applyBorder="1" applyAlignment="1">
      <alignment horizontal="center" vertical="center"/>
    </xf>
    <xf numFmtId="0" fontId="28" fillId="23" borderId="66" xfId="0" applyFont="1" applyFill="1" applyBorder="1" applyAlignment="1">
      <alignment horizontal="center" vertical="center"/>
    </xf>
    <xf numFmtId="0" fontId="28" fillId="23" borderId="67" xfId="0" applyFont="1" applyFill="1" applyBorder="1" applyAlignment="1">
      <alignment horizontal="center" vertical="center"/>
    </xf>
    <xf numFmtId="0" fontId="28" fillId="23" borderId="68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24" borderId="0" xfId="0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66" xfId="0" applyFont="1" applyFill="1" applyBorder="1" applyAlignment="1">
      <alignment horizontal="center" vertical="center"/>
    </xf>
    <xf numFmtId="0" fontId="27" fillId="0" borderId="67" xfId="0" applyFont="1" applyFill="1" applyBorder="1" applyAlignment="1">
      <alignment horizontal="center" vertical="center"/>
    </xf>
    <xf numFmtId="0" fontId="27" fillId="0" borderId="64" xfId="0" applyFont="1" applyFill="1" applyBorder="1" applyAlignment="1">
      <alignment horizontal="center" vertical="center"/>
    </xf>
    <xf numFmtId="0" fontId="27" fillId="0" borderId="65" xfId="0" applyFont="1" applyFill="1" applyBorder="1" applyAlignment="1">
      <alignment horizontal="center" vertical="center"/>
    </xf>
    <xf numFmtId="0" fontId="27" fillId="0" borderId="68" xfId="0" applyFont="1" applyFill="1" applyBorder="1" applyAlignment="1">
      <alignment horizontal="center" vertical="center"/>
    </xf>
    <xf numFmtId="0" fontId="27" fillId="25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7" fontId="29" fillId="0" borderId="10" xfId="69" applyNumberFormat="1" applyFont="1" applyBorder="1" applyAlignment="1">
      <alignment horizontal="center" vertical="center"/>
      <protection/>
    </xf>
    <xf numFmtId="0" fontId="2" fillId="0" borderId="6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7" xfId="0" applyFont="1" applyBorder="1" applyAlignment="1">
      <alignment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7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1" fillId="0" borderId="0" xfId="0" applyFont="1" applyAlignment="1">
      <alignment horizont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vertical="center"/>
    </xf>
    <xf numFmtId="56" fontId="33" fillId="0" borderId="0" xfId="0" applyNumberFormat="1" applyFont="1" applyAlignment="1">
      <alignment horizontal="left"/>
    </xf>
    <xf numFmtId="0" fontId="33" fillId="0" borderId="0" xfId="0" applyFont="1" applyAlignment="1">
      <alignment horizontal="right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shrinkToFit="1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 horizontal="center"/>
    </xf>
    <xf numFmtId="0" fontId="33" fillId="0" borderId="0" xfId="0" applyFont="1" applyFill="1" applyBorder="1" applyAlignment="1">
      <alignment vertical="center" shrinkToFit="1"/>
    </xf>
    <xf numFmtId="0" fontId="35" fillId="0" borderId="0" xfId="0" applyFont="1" applyFill="1" applyBorder="1" applyAlignment="1">
      <alignment horizontal="left" vertical="center" wrapText="1"/>
    </xf>
    <xf numFmtId="0" fontId="33" fillId="0" borderId="0" xfId="0" applyFont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 wrapText="1"/>
    </xf>
    <xf numFmtId="178" fontId="30" fillId="0" borderId="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center" vertical="center" shrinkToFit="1"/>
    </xf>
    <xf numFmtId="49" fontId="30" fillId="0" borderId="0" xfId="0" applyNumberFormat="1" applyFont="1" applyAlignment="1">
      <alignment horizontal="center" vertical="center"/>
    </xf>
    <xf numFmtId="0" fontId="39" fillId="26" borderId="64" xfId="0" applyFont="1" applyFill="1" applyBorder="1" applyAlignment="1">
      <alignment horizontal="center" vertical="center"/>
    </xf>
    <xf numFmtId="0" fontId="39" fillId="26" borderId="10" xfId="0" applyFont="1" applyFill="1" applyBorder="1" applyAlignment="1">
      <alignment horizontal="center" vertical="center"/>
    </xf>
    <xf numFmtId="0" fontId="39" fillId="26" borderId="65" xfId="0" applyFont="1" applyFill="1" applyBorder="1" applyAlignment="1">
      <alignment horizontal="center" vertical="center"/>
    </xf>
    <xf numFmtId="0" fontId="39" fillId="26" borderId="66" xfId="0" applyFont="1" applyFill="1" applyBorder="1" applyAlignment="1">
      <alignment horizontal="center" vertical="center"/>
    </xf>
    <xf numFmtId="0" fontId="39" fillId="26" borderId="67" xfId="0" applyFont="1" applyFill="1" applyBorder="1" applyAlignment="1">
      <alignment horizontal="center" vertical="center"/>
    </xf>
    <xf numFmtId="0" fontId="39" fillId="26" borderId="68" xfId="0" applyFont="1" applyFill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74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7" fillId="27" borderId="64" xfId="0" applyFont="1" applyFill="1" applyBorder="1" applyAlignment="1">
      <alignment horizontal="center" vertical="center"/>
    </xf>
    <xf numFmtId="0" fontId="27" fillId="27" borderId="10" xfId="0" applyFont="1" applyFill="1" applyBorder="1" applyAlignment="1">
      <alignment horizontal="center" vertical="center"/>
    </xf>
    <xf numFmtId="0" fontId="27" fillId="27" borderId="65" xfId="0" applyFont="1" applyFill="1" applyBorder="1" applyAlignment="1">
      <alignment horizontal="center" vertical="center"/>
    </xf>
    <xf numFmtId="0" fontId="27" fillId="27" borderId="66" xfId="0" applyFont="1" applyFill="1" applyBorder="1" applyAlignment="1">
      <alignment horizontal="center" vertical="center"/>
    </xf>
    <xf numFmtId="0" fontId="27" fillId="27" borderId="67" xfId="0" applyFont="1" applyFill="1" applyBorder="1" applyAlignment="1">
      <alignment horizontal="center" vertical="center"/>
    </xf>
    <xf numFmtId="0" fontId="27" fillId="27" borderId="68" xfId="0" applyFont="1" applyFill="1" applyBorder="1" applyAlignment="1">
      <alignment horizontal="center" vertical="center"/>
    </xf>
    <xf numFmtId="0" fontId="39" fillId="28" borderId="64" xfId="0" applyFont="1" applyFill="1" applyBorder="1" applyAlignment="1">
      <alignment horizontal="center" vertical="center"/>
    </xf>
    <xf numFmtId="0" fontId="39" fillId="28" borderId="10" xfId="0" applyFont="1" applyFill="1" applyBorder="1" applyAlignment="1">
      <alignment horizontal="center" vertical="center"/>
    </xf>
    <xf numFmtId="0" fontId="39" fillId="28" borderId="65" xfId="0" applyFont="1" applyFill="1" applyBorder="1" applyAlignment="1">
      <alignment horizontal="center" vertical="center"/>
    </xf>
    <xf numFmtId="0" fontId="39" fillId="28" borderId="68" xfId="0" applyFont="1" applyFill="1" applyBorder="1" applyAlignment="1">
      <alignment horizontal="center" vertical="center"/>
    </xf>
    <xf numFmtId="0" fontId="23" fillId="29" borderId="23" xfId="0" applyFont="1" applyFill="1" applyBorder="1" applyAlignment="1">
      <alignment horizontal="center" vertical="center"/>
    </xf>
    <xf numFmtId="0" fontId="23" fillId="28" borderId="23" xfId="0" applyFont="1" applyFill="1" applyBorder="1" applyAlignment="1">
      <alignment horizontal="center" vertical="center"/>
    </xf>
    <xf numFmtId="0" fontId="39" fillId="28" borderId="66" xfId="0" applyFont="1" applyFill="1" applyBorder="1" applyAlignment="1">
      <alignment horizontal="center" vertical="center"/>
    </xf>
    <xf numFmtId="0" fontId="39" fillId="28" borderId="67" xfId="0" applyFont="1" applyFill="1" applyBorder="1" applyAlignment="1">
      <alignment horizontal="center" vertical="center"/>
    </xf>
    <xf numFmtId="0" fontId="23" fillId="29" borderId="38" xfId="0" applyFont="1" applyFill="1" applyBorder="1" applyAlignment="1">
      <alignment horizontal="center" vertical="center"/>
    </xf>
    <xf numFmtId="0" fontId="23" fillId="28" borderId="38" xfId="0" applyFont="1" applyFill="1" applyBorder="1" applyAlignment="1">
      <alignment horizontal="center" vertical="center"/>
    </xf>
    <xf numFmtId="0" fontId="25" fillId="0" borderId="15" xfId="0" applyFont="1" applyBorder="1" applyAlignment="1">
      <alignment horizontal="right" vertical="center"/>
    </xf>
    <xf numFmtId="0" fontId="22" fillId="0" borderId="10" xfId="0" applyFont="1" applyBorder="1" applyAlignment="1">
      <alignment horizontal="center" vertical="center"/>
    </xf>
    <xf numFmtId="0" fontId="23" fillId="0" borderId="75" xfId="0" applyFont="1" applyBorder="1" applyAlignment="1">
      <alignment horizontal="center" vertical="center"/>
    </xf>
    <xf numFmtId="0" fontId="23" fillId="0" borderId="76" xfId="0" applyFont="1" applyBorder="1" applyAlignment="1">
      <alignment horizontal="center" vertical="center"/>
    </xf>
    <xf numFmtId="176" fontId="24" fillId="0" borderId="11" xfId="0" applyNumberFormat="1" applyFont="1" applyBorder="1" applyAlignment="1">
      <alignment horizontal="center" vertical="center"/>
    </xf>
    <xf numFmtId="0" fontId="25" fillId="0" borderId="12" xfId="0" applyFont="1" applyBorder="1" applyAlignment="1">
      <alignment horizontal="right" vertical="center"/>
    </xf>
    <xf numFmtId="0" fontId="25" fillId="0" borderId="12" xfId="0" applyFont="1" applyBorder="1" applyAlignment="1">
      <alignment vertical="center"/>
    </xf>
    <xf numFmtId="0" fontId="23" fillId="0" borderId="77" xfId="0" applyFont="1" applyBorder="1" applyAlignment="1">
      <alignment horizontal="center" vertical="center"/>
    </xf>
    <xf numFmtId="0" fontId="23" fillId="0" borderId="78" xfId="0" applyFont="1" applyBorder="1" applyAlignment="1">
      <alignment horizontal="center" vertical="center"/>
    </xf>
    <xf numFmtId="0" fontId="23" fillId="0" borderId="79" xfId="0" applyFont="1" applyBorder="1" applyAlignment="1">
      <alignment horizontal="center" vertical="center"/>
    </xf>
    <xf numFmtId="0" fontId="22" fillId="0" borderId="80" xfId="0" applyFont="1" applyBorder="1" applyAlignment="1">
      <alignment horizontal="center" vertical="center"/>
    </xf>
    <xf numFmtId="0" fontId="23" fillId="0" borderId="81" xfId="0" applyFont="1" applyBorder="1" applyAlignment="1">
      <alignment horizontal="center" vertical="center"/>
    </xf>
    <xf numFmtId="0" fontId="23" fillId="0" borderId="8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3" fillId="0" borderId="83" xfId="0" applyFont="1" applyBorder="1" applyAlignment="1">
      <alignment horizontal="center" vertical="center"/>
    </xf>
    <xf numFmtId="176" fontId="24" fillId="0" borderId="84" xfId="0" applyNumberFormat="1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23" fillId="0" borderId="85" xfId="0" applyFont="1" applyBorder="1" applyAlignment="1">
      <alignment horizontal="center" vertical="center"/>
    </xf>
    <xf numFmtId="176" fontId="24" fillId="0" borderId="86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0" fillId="26" borderId="87" xfId="0" applyFont="1" applyFill="1" applyBorder="1" applyAlignment="1">
      <alignment horizontal="center" vertical="center"/>
    </xf>
    <xf numFmtId="0" fontId="39" fillId="26" borderId="88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</cellXfs>
  <cellStyles count="130">
    <cellStyle name="Normal" xfId="0"/>
    <cellStyle name="20% - アクセント 1" xfId="15"/>
    <cellStyle name="20% - アクセント 1 1" xfId="16"/>
    <cellStyle name="20% - アクセント 1 2" xfId="17"/>
    <cellStyle name="20% - アクセント 2" xfId="18"/>
    <cellStyle name="20% - アクセント 2 1" xfId="19"/>
    <cellStyle name="20% - アクセント 2 2" xfId="20"/>
    <cellStyle name="20% - アクセント 3" xfId="21"/>
    <cellStyle name="20% - アクセント 3 1" xfId="22"/>
    <cellStyle name="20% - アクセント 3 2" xfId="23"/>
    <cellStyle name="20% - アクセント 4" xfId="24"/>
    <cellStyle name="20% - アクセント 4 1" xfId="25"/>
    <cellStyle name="20% - アクセント 4 2" xfId="26"/>
    <cellStyle name="20% - アクセント 5" xfId="27"/>
    <cellStyle name="20% - アクセント 5 1" xfId="28"/>
    <cellStyle name="20% - アクセント 5 2" xfId="29"/>
    <cellStyle name="20% - アクセント 6" xfId="30"/>
    <cellStyle name="20% - アクセント 6 1" xfId="31"/>
    <cellStyle name="20% - アクセント 6 2" xfId="32"/>
    <cellStyle name="40% - アクセント 1" xfId="33"/>
    <cellStyle name="40% - アクセント 1 1" xfId="34"/>
    <cellStyle name="40% - アクセント 1 2" xfId="35"/>
    <cellStyle name="40% - アクセント 2" xfId="36"/>
    <cellStyle name="40% - アクセント 2 1" xfId="37"/>
    <cellStyle name="40% - アクセント 2 2" xfId="38"/>
    <cellStyle name="40% - アクセント 3" xfId="39"/>
    <cellStyle name="40% - アクセント 3 1" xfId="40"/>
    <cellStyle name="40% - アクセント 3 2" xfId="41"/>
    <cellStyle name="40% - アクセント 4" xfId="42"/>
    <cellStyle name="40% - アクセント 4 1" xfId="43"/>
    <cellStyle name="40% - アクセント 4 2" xfId="44"/>
    <cellStyle name="40% - アクセント 5" xfId="45"/>
    <cellStyle name="40% - アクセント 5 1" xfId="46"/>
    <cellStyle name="40% - アクセント 5 2" xfId="47"/>
    <cellStyle name="40% - アクセント 6" xfId="48"/>
    <cellStyle name="40% - アクセント 6 1" xfId="49"/>
    <cellStyle name="40% - アクセント 6 2" xfId="50"/>
    <cellStyle name="60% - アクセント 1" xfId="51"/>
    <cellStyle name="60% - アクセント 1 1" xfId="52"/>
    <cellStyle name="60% - アクセント 1 2" xfId="53"/>
    <cellStyle name="60% - アクセント 2" xfId="54"/>
    <cellStyle name="60% - アクセント 2 1" xfId="55"/>
    <cellStyle name="60% - アクセント 2 2" xfId="56"/>
    <cellStyle name="60% - アクセント 3" xfId="57"/>
    <cellStyle name="60% - アクセント 3 1" xfId="58"/>
    <cellStyle name="60% - アクセント 3 2" xfId="59"/>
    <cellStyle name="60% - アクセント 4" xfId="60"/>
    <cellStyle name="60% - アクセント 4 1" xfId="61"/>
    <cellStyle name="60% - アクセント 4 2" xfId="62"/>
    <cellStyle name="60% - アクセント 5" xfId="63"/>
    <cellStyle name="60% - アクセント 5 1" xfId="64"/>
    <cellStyle name="60% - アクセント 5 2" xfId="65"/>
    <cellStyle name="60% - アクセント 6" xfId="66"/>
    <cellStyle name="60% - アクセント 6 1" xfId="67"/>
    <cellStyle name="60% - アクセント 6 2" xfId="68"/>
    <cellStyle name="Excel Built-in Normal" xfId="69"/>
    <cellStyle name="アクセント 1" xfId="70"/>
    <cellStyle name="アクセント 1 1" xfId="71"/>
    <cellStyle name="アクセント 1 2" xfId="72"/>
    <cellStyle name="アクセント 2" xfId="73"/>
    <cellStyle name="アクセント 2 1" xfId="74"/>
    <cellStyle name="アクセント 2 2" xfId="75"/>
    <cellStyle name="アクセント 3" xfId="76"/>
    <cellStyle name="アクセント 3 1" xfId="77"/>
    <cellStyle name="アクセント 3 2" xfId="78"/>
    <cellStyle name="アクセント 4" xfId="79"/>
    <cellStyle name="アクセント 4 1" xfId="80"/>
    <cellStyle name="アクセント 4 2" xfId="81"/>
    <cellStyle name="アクセント 5" xfId="82"/>
    <cellStyle name="アクセント 5 1" xfId="83"/>
    <cellStyle name="アクセント 5 2" xfId="84"/>
    <cellStyle name="アクセント 6" xfId="85"/>
    <cellStyle name="アクセント 6 1" xfId="86"/>
    <cellStyle name="アクセント 6 2" xfId="87"/>
    <cellStyle name="タイトル" xfId="88"/>
    <cellStyle name="タイトル 1" xfId="89"/>
    <cellStyle name="タイトル 2" xfId="90"/>
    <cellStyle name="チェック セル" xfId="91"/>
    <cellStyle name="チェック セル 1" xfId="92"/>
    <cellStyle name="チェック セル 2" xfId="93"/>
    <cellStyle name="どちらでもない" xfId="94"/>
    <cellStyle name="どちらでもない 1" xfId="95"/>
    <cellStyle name="どちらでもない 2" xfId="96"/>
    <cellStyle name="Percent" xfId="97"/>
    <cellStyle name="メモ" xfId="98"/>
    <cellStyle name="メモ 1" xfId="99"/>
    <cellStyle name="メモ 2" xfId="100"/>
    <cellStyle name="リンク セル" xfId="101"/>
    <cellStyle name="リンク セル 1" xfId="102"/>
    <cellStyle name="リンク セル 2" xfId="103"/>
    <cellStyle name="悪い" xfId="104"/>
    <cellStyle name="悪い 1" xfId="105"/>
    <cellStyle name="悪い 2" xfId="106"/>
    <cellStyle name="計算" xfId="107"/>
    <cellStyle name="計算 1" xfId="108"/>
    <cellStyle name="計算 2" xfId="109"/>
    <cellStyle name="警告文" xfId="110"/>
    <cellStyle name="警告文 1" xfId="111"/>
    <cellStyle name="警告文 2" xfId="112"/>
    <cellStyle name="Comma [0]" xfId="113"/>
    <cellStyle name="Comma" xfId="114"/>
    <cellStyle name="見出し 1" xfId="115"/>
    <cellStyle name="見出し 1 1" xfId="116"/>
    <cellStyle name="見出し 1 2" xfId="117"/>
    <cellStyle name="見出し 2" xfId="118"/>
    <cellStyle name="見出し 2 1" xfId="119"/>
    <cellStyle name="見出し 2 2" xfId="120"/>
    <cellStyle name="見出し 3" xfId="121"/>
    <cellStyle name="見出し 3 1" xfId="122"/>
    <cellStyle name="見出し 3 2" xfId="123"/>
    <cellStyle name="見出し 4" xfId="124"/>
    <cellStyle name="見出し 4 1" xfId="125"/>
    <cellStyle name="見出し 4 2" xfId="126"/>
    <cellStyle name="集計" xfId="127"/>
    <cellStyle name="集計 1" xfId="128"/>
    <cellStyle name="集計 2" xfId="129"/>
    <cellStyle name="出力" xfId="130"/>
    <cellStyle name="出力 1" xfId="131"/>
    <cellStyle name="出力 2" xfId="132"/>
    <cellStyle name="説明文" xfId="133"/>
    <cellStyle name="説明文 1" xfId="134"/>
    <cellStyle name="説明文 2" xfId="135"/>
    <cellStyle name="Currency [0]" xfId="136"/>
    <cellStyle name="Currency" xfId="137"/>
    <cellStyle name="入力" xfId="138"/>
    <cellStyle name="入力 1" xfId="139"/>
    <cellStyle name="入力 2" xfId="140"/>
    <cellStyle name="良い" xfId="141"/>
    <cellStyle name="良い 1" xfId="142"/>
    <cellStyle name="良い 2" xfId="1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13</xdr:row>
      <xdr:rowOff>123825</xdr:rowOff>
    </xdr:from>
    <xdr:to>
      <xdr:col>2</xdr:col>
      <xdr:colOff>0</xdr:colOff>
      <xdr:row>13</xdr:row>
      <xdr:rowOff>123825</xdr:rowOff>
    </xdr:to>
    <xdr:sp>
      <xdr:nvSpPr>
        <xdr:cNvPr id="1" name="直線コネクタ 2"/>
        <xdr:cNvSpPr>
          <a:spLocks/>
        </xdr:cNvSpPr>
      </xdr:nvSpPr>
      <xdr:spPr>
        <a:xfrm flipH="1">
          <a:off x="342900" y="2876550"/>
          <a:ext cx="6286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13</xdr:row>
      <xdr:rowOff>114300</xdr:rowOff>
    </xdr:from>
    <xdr:to>
      <xdr:col>1</xdr:col>
      <xdr:colOff>85725</xdr:colOff>
      <xdr:row>28</xdr:row>
      <xdr:rowOff>114300</xdr:rowOff>
    </xdr:to>
    <xdr:sp>
      <xdr:nvSpPr>
        <xdr:cNvPr id="2" name="直線コネクタ 4"/>
        <xdr:cNvSpPr>
          <a:spLocks/>
        </xdr:cNvSpPr>
      </xdr:nvSpPr>
      <xdr:spPr>
        <a:xfrm flipH="1" flipV="1">
          <a:off x="342900" y="2867025"/>
          <a:ext cx="9525" cy="3143250"/>
        </a:xfrm>
        <a:prstGeom prst="line">
          <a:avLst/>
        </a:prstGeom>
        <a:noFill/>
        <a:ln w="19050" cmpd="sng">
          <a:solidFill>
            <a:srgbClr val="ED7D31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28</xdr:row>
      <xdr:rowOff>114300</xdr:rowOff>
    </xdr:from>
    <xdr:to>
      <xdr:col>1</xdr:col>
      <xdr:colOff>685800</xdr:colOff>
      <xdr:row>28</xdr:row>
      <xdr:rowOff>114300</xdr:rowOff>
    </xdr:to>
    <xdr:sp>
      <xdr:nvSpPr>
        <xdr:cNvPr id="3" name="直線矢印コネクタ 8"/>
        <xdr:cNvSpPr>
          <a:spLocks/>
        </xdr:cNvSpPr>
      </xdr:nvSpPr>
      <xdr:spPr>
        <a:xfrm>
          <a:off x="352425" y="6010275"/>
          <a:ext cx="600075" cy="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9"/>
  <sheetViews>
    <sheetView tabSelected="1" zoomScale="75" zoomScaleNormal="75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17.375" style="0" customWidth="1"/>
    <col min="2" max="19" width="6.125" style="1" customWidth="1"/>
    <col min="20" max="26" width="7.125" style="0" customWidth="1"/>
    <col min="27" max="27" width="9.25390625" style="0" customWidth="1"/>
    <col min="28" max="30" width="7.125" style="0" customWidth="1"/>
  </cols>
  <sheetData>
    <row r="1" spans="1:4" ht="39" customHeight="1">
      <c r="A1" s="2" t="s">
        <v>0</v>
      </c>
      <c r="D1" s="3"/>
    </row>
    <row r="2" spans="1:31" s="1" customFormat="1" ht="27" customHeight="1">
      <c r="A2" s="4" t="s">
        <v>1</v>
      </c>
      <c r="B2" s="184" t="s">
        <v>2</v>
      </c>
      <c r="C2" s="184"/>
      <c r="D2" s="184"/>
      <c r="E2" s="185" t="s">
        <v>3</v>
      </c>
      <c r="F2" s="185"/>
      <c r="G2" s="185"/>
      <c r="H2" s="185" t="s">
        <v>4</v>
      </c>
      <c r="I2" s="185"/>
      <c r="J2" s="185"/>
      <c r="K2" s="185" t="s">
        <v>5</v>
      </c>
      <c r="L2" s="185"/>
      <c r="M2" s="185"/>
      <c r="N2" s="185" t="s">
        <v>6</v>
      </c>
      <c r="O2" s="185"/>
      <c r="P2" s="185"/>
      <c r="Q2" s="192" t="s">
        <v>7</v>
      </c>
      <c r="R2" s="192"/>
      <c r="S2" s="192"/>
      <c r="T2" s="5" t="s">
        <v>8</v>
      </c>
      <c r="U2" s="6" t="s">
        <v>9</v>
      </c>
      <c r="V2" s="8" t="s">
        <v>10</v>
      </c>
      <c r="W2" s="9" t="s">
        <v>11</v>
      </c>
      <c r="X2" s="5" t="s">
        <v>12</v>
      </c>
      <c r="Y2" s="6" t="s">
        <v>13</v>
      </c>
      <c r="Z2" s="7" t="s">
        <v>14</v>
      </c>
      <c r="AA2" s="5" t="s">
        <v>15</v>
      </c>
      <c r="AB2" s="6" t="s">
        <v>16</v>
      </c>
      <c r="AC2" s="6" t="s">
        <v>17</v>
      </c>
      <c r="AD2" s="6" t="s">
        <v>18</v>
      </c>
      <c r="AE2" s="10" t="s">
        <v>19</v>
      </c>
    </row>
    <row r="3" spans="1:31" ht="17.25" customHeight="1">
      <c r="A3" s="172" t="s">
        <v>2</v>
      </c>
      <c r="B3" s="180"/>
      <c r="C3" s="180"/>
      <c r="D3" s="180"/>
      <c r="E3" s="11">
        <v>4</v>
      </c>
      <c r="F3" s="150" t="s">
        <v>20</v>
      </c>
      <c r="G3" s="57">
        <v>0</v>
      </c>
      <c r="H3" s="57">
        <v>0</v>
      </c>
      <c r="I3" s="150" t="s">
        <v>20</v>
      </c>
      <c r="J3" s="57">
        <v>2</v>
      </c>
      <c r="K3" s="57">
        <v>4</v>
      </c>
      <c r="L3" s="150" t="s">
        <v>20</v>
      </c>
      <c r="M3" s="57">
        <v>1</v>
      </c>
      <c r="N3" s="57">
        <v>1</v>
      </c>
      <c r="O3" s="150" t="s">
        <v>20</v>
      </c>
      <c r="P3" s="57">
        <v>2</v>
      </c>
      <c r="Q3" s="57">
        <v>1</v>
      </c>
      <c r="R3" s="150" t="s">
        <v>20</v>
      </c>
      <c r="S3" s="11">
        <v>0</v>
      </c>
      <c r="T3" s="12">
        <f aca="true" t="shared" si="0" ref="T3:T14">IF(B3&gt;D3,1,"0")+IF(E3&gt;G3,1,"0")+IF(H3&gt;J3,1,"0")+IF(K3&gt;M3,1,"0")+IF(N3&gt;P3,1,"0")+IF(Q3&gt;S3,1,"0")</f>
        <v>3</v>
      </c>
      <c r="U3" s="13">
        <f aca="true" t="shared" si="1" ref="U3:U10">IF(B3="",0,IF(B3=D3,1,"0"))+IF(E3="",0,IF(E3=G3,1,"0"))+IF(H3="",0,IF(H3=J3,1,"0"))+IF(K3="",0,IF(K3=M3,1,"0"))+IF(N3="",0,IF(N3=P3,1,"0")+IF(Q3="",0,IF(Q3=S3,1,"0")))</f>
        <v>0</v>
      </c>
      <c r="V3" s="14">
        <f aca="true" t="shared" si="2" ref="V3:V14">IF(B3&lt;D3,1,"0")+IF(E3&lt;G3,1,"0")+IF(H3&lt;J3,1,"0")+IF(K3&lt;M3,1,"0")+IF(N3&lt;P3,1,"0"+IF(Q3&lt;S3,1,"0"))</f>
        <v>2</v>
      </c>
      <c r="W3" s="15">
        <f aca="true" t="shared" si="3" ref="W3:W14">T3*3+U3*1+V3*0</f>
        <v>9</v>
      </c>
      <c r="X3" s="16">
        <f aca="true" t="shared" si="4" ref="X3:X14">B3+E3+H3+K3+N3+Q3</f>
        <v>10</v>
      </c>
      <c r="Y3" s="17">
        <f aca="true" t="shared" si="5" ref="Y3:Y14">D3+G3+J3+M3+P3+S3</f>
        <v>5</v>
      </c>
      <c r="Z3" s="18">
        <f aca="true" t="shared" si="6" ref="Z3:Z14">X3-Y3</f>
        <v>5</v>
      </c>
      <c r="AA3" s="175">
        <f>RANK(AB3,$AB$3:$AB$14)</f>
        <v>1</v>
      </c>
      <c r="AB3" s="176">
        <f>SUM(W3:W4)</f>
        <v>22</v>
      </c>
      <c r="AC3" s="176">
        <f>SUM(X3:X4)</f>
        <v>40</v>
      </c>
      <c r="AD3" s="177">
        <f>SUM(Y3:Y4)</f>
        <v>13</v>
      </c>
      <c r="AE3" s="171">
        <f>AC3-AD3</f>
        <v>27</v>
      </c>
    </row>
    <row r="4" spans="1:31" ht="17.25" customHeight="1">
      <c r="A4" s="172"/>
      <c r="B4" s="180"/>
      <c r="C4" s="180"/>
      <c r="D4" s="180"/>
      <c r="E4" s="19">
        <v>5</v>
      </c>
      <c r="F4" s="151" t="s">
        <v>20</v>
      </c>
      <c r="G4" s="19">
        <v>4</v>
      </c>
      <c r="H4" s="19">
        <v>1</v>
      </c>
      <c r="I4" s="151" t="s">
        <v>20</v>
      </c>
      <c r="J4" s="19">
        <v>1</v>
      </c>
      <c r="K4" s="19">
        <v>13</v>
      </c>
      <c r="L4" s="151" t="s">
        <v>20</v>
      </c>
      <c r="M4" s="19">
        <v>1</v>
      </c>
      <c r="N4" s="19">
        <v>5</v>
      </c>
      <c r="O4" s="151" t="s">
        <v>20</v>
      </c>
      <c r="P4" s="19">
        <v>1</v>
      </c>
      <c r="Q4" s="19">
        <v>6</v>
      </c>
      <c r="R4" s="151" t="s">
        <v>20</v>
      </c>
      <c r="S4" s="19">
        <v>1</v>
      </c>
      <c r="T4" s="20">
        <f t="shared" si="0"/>
        <v>4</v>
      </c>
      <c r="U4" s="21">
        <f t="shared" si="1"/>
        <v>1</v>
      </c>
      <c r="V4" s="22">
        <f t="shared" si="2"/>
        <v>0</v>
      </c>
      <c r="W4" s="23">
        <f t="shared" si="3"/>
        <v>13</v>
      </c>
      <c r="X4" s="24">
        <f t="shared" si="4"/>
        <v>30</v>
      </c>
      <c r="Y4" s="21">
        <f t="shared" si="5"/>
        <v>8</v>
      </c>
      <c r="Z4" s="25">
        <f t="shared" si="6"/>
        <v>22</v>
      </c>
      <c r="AA4" s="175"/>
      <c r="AB4" s="176"/>
      <c r="AC4" s="176"/>
      <c r="AD4" s="177"/>
      <c r="AE4" s="171"/>
    </row>
    <row r="5" spans="1:31" ht="17.25" customHeight="1">
      <c r="A5" s="172" t="s">
        <v>3</v>
      </c>
      <c r="B5" s="11">
        <v>0</v>
      </c>
      <c r="C5" s="150" t="s">
        <v>20</v>
      </c>
      <c r="D5" s="11">
        <v>4</v>
      </c>
      <c r="E5" s="178"/>
      <c r="F5" s="178"/>
      <c r="G5" s="178"/>
      <c r="H5" s="11">
        <v>5</v>
      </c>
      <c r="I5" s="150" t="s">
        <v>20</v>
      </c>
      <c r="J5" s="11">
        <v>6</v>
      </c>
      <c r="K5" s="11">
        <v>2</v>
      </c>
      <c r="L5" s="150" t="s">
        <v>20</v>
      </c>
      <c r="M5" s="11">
        <v>2</v>
      </c>
      <c r="N5" s="11">
        <v>1</v>
      </c>
      <c r="O5" s="150" t="s">
        <v>20</v>
      </c>
      <c r="P5" s="11">
        <v>3</v>
      </c>
      <c r="Q5" s="11">
        <v>2</v>
      </c>
      <c r="R5" s="150" t="s">
        <v>20</v>
      </c>
      <c r="S5" s="11">
        <v>6</v>
      </c>
      <c r="T5" s="12">
        <f t="shared" si="0"/>
        <v>0</v>
      </c>
      <c r="U5" s="13">
        <f t="shared" si="1"/>
        <v>1</v>
      </c>
      <c r="V5" s="14">
        <f t="shared" si="2"/>
        <v>3</v>
      </c>
      <c r="W5" s="26">
        <f t="shared" si="3"/>
        <v>1</v>
      </c>
      <c r="X5" s="27">
        <f t="shared" si="4"/>
        <v>10</v>
      </c>
      <c r="Y5" s="13">
        <f t="shared" si="5"/>
        <v>21</v>
      </c>
      <c r="Z5" s="28">
        <f t="shared" si="6"/>
        <v>-11</v>
      </c>
      <c r="AA5" s="175">
        <f>RANK(AB5,$AB$3:$AB$14)</f>
        <v>5</v>
      </c>
      <c r="AB5" s="176">
        <f>SUM(W5:W6)</f>
        <v>8</v>
      </c>
      <c r="AC5" s="176">
        <f>SUM(X5:X6)</f>
        <v>26</v>
      </c>
      <c r="AD5" s="177">
        <f>SUM(Y5:Y6)</f>
        <v>32</v>
      </c>
      <c r="AE5" s="171">
        <f>AC5-AD5</f>
        <v>-6</v>
      </c>
    </row>
    <row r="6" spans="1:31" ht="17.25" customHeight="1">
      <c r="A6" s="172"/>
      <c r="B6" s="19">
        <v>4</v>
      </c>
      <c r="C6" s="151" t="s">
        <v>20</v>
      </c>
      <c r="D6" s="19">
        <v>5</v>
      </c>
      <c r="E6" s="178"/>
      <c r="F6" s="178"/>
      <c r="G6" s="178"/>
      <c r="H6" s="19">
        <v>3</v>
      </c>
      <c r="I6" s="151" t="s">
        <v>20</v>
      </c>
      <c r="J6" s="19">
        <v>3</v>
      </c>
      <c r="K6" s="165">
        <v>5</v>
      </c>
      <c r="L6" s="166" t="s">
        <v>20</v>
      </c>
      <c r="M6" s="165">
        <v>0</v>
      </c>
      <c r="N6" s="19">
        <v>2</v>
      </c>
      <c r="O6" s="151" t="s">
        <v>20</v>
      </c>
      <c r="P6" s="19">
        <v>3</v>
      </c>
      <c r="Q6" s="19">
        <v>2</v>
      </c>
      <c r="R6" s="151" t="s">
        <v>20</v>
      </c>
      <c r="S6" s="19">
        <v>0</v>
      </c>
      <c r="T6" s="20">
        <f t="shared" si="0"/>
        <v>2</v>
      </c>
      <c r="U6" s="21">
        <f t="shared" si="1"/>
        <v>1</v>
      </c>
      <c r="V6" s="22">
        <f t="shared" si="2"/>
        <v>2</v>
      </c>
      <c r="W6" s="23">
        <f t="shared" si="3"/>
        <v>7</v>
      </c>
      <c r="X6" s="24">
        <f t="shared" si="4"/>
        <v>16</v>
      </c>
      <c r="Y6" s="21">
        <f t="shared" si="5"/>
        <v>11</v>
      </c>
      <c r="Z6" s="25">
        <f t="shared" si="6"/>
        <v>5</v>
      </c>
      <c r="AA6" s="175"/>
      <c r="AB6" s="176"/>
      <c r="AC6" s="176"/>
      <c r="AD6" s="177"/>
      <c r="AE6" s="171"/>
    </row>
    <row r="7" spans="1:31" ht="17.25" customHeight="1">
      <c r="A7" s="172" t="s">
        <v>4</v>
      </c>
      <c r="B7" s="11">
        <v>2</v>
      </c>
      <c r="C7" s="150" t="s">
        <v>20</v>
      </c>
      <c r="D7" s="11">
        <v>0</v>
      </c>
      <c r="E7" s="11">
        <v>6</v>
      </c>
      <c r="F7" s="150" t="s">
        <v>20</v>
      </c>
      <c r="G7" s="11">
        <v>5</v>
      </c>
      <c r="H7" s="178"/>
      <c r="I7" s="178"/>
      <c r="J7" s="178"/>
      <c r="K7" s="11">
        <v>5</v>
      </c>
      <c r="L7" s="150" t="s">
        <v>20</v>
      </c>
      <c r="M7" s="11">
        <v>3</v>
      </c>
      <c r="N7" s="11">
        <v>1</v>
      </c>
      <c r="O7" s="150" t="s">
        <v>20</v>
      </c>
      <c r="P7" s="11">
        <v>0</v>
      </c>
      <c r="Q7" s="11">
        <v>0</v>
      </c>
      <c r="R7" s="150" t="s">
        <v>20</v>
      </c>
      <c r="S7" s="11">
        <v>0</v>
      </c>
      <c r="T7" s="12">
        <f t="shared" si="0"/>
        <v>4</v>
      </c>
      <c r="U7" s="13">
        <f t="shared" si="1"/>
        <v>1</v>
      </c>
      <c r="V7" s="14">
        <f t="shared" si="2"/>
        <v>0</v>
      </c>
      <c r="W7" s="26">
        <f t="shared" si="3"/>
        <v>13</v>
      </c>
      <c r="X7" s="27">
        <f t="shared" si="4"/>
        <v>14</v>
      </c>
      <c r="Y7" s="13">
        <f t="shared" si="5"/>
        <v>8</v>
      </c>
      <c r="Z7" s="28">
        <f t="shared" si="6"/>
        <v>6</v>
      </c>
      <c r="AA7" s="175">
        <f>RANK(AB7,$AB$3:$AB$14)</f>
        <v>1</v>
      </c>
      <c r="AB7" s="176">
        <f>SUM(W7:W8)</f>
        <v>22</v>
      </c>
      <c r="AC7" s="176">
        <f>SUM(X7:X8)</f>
        <v>27</v>
      </c>
      <c r="AD7" s="177">
        <f>SUM(Y7:Y8)</f>
        <v>14</v>
      </c>
      <c r="AE7" s="171">
        <f>AC7-AD7</f>
        <v>13</v>
      </c>
    </row>
    <row r="8" spans="1:31" ht="17.25" customHeight="1">
      <c r="A8" s="172"/>
      <c r="B8" s="19">
        <v>1</v>
      </c>
      <c r="C8" s="151" t="s">
        <v>20</v>
      </c>
      <c r="D8" s="19">
        <v>1</v>
      </c>
      <c r="E8" s="19">
        <v>3</v>
      </c>
      <c r="F8" s="151" t="s">
        <v>20</v>
      </c>
      <c r="G8" s="19">
        <v>3</v>
      </c>
      <c r="H8" s="178"/>
      <c r="I8" s="178"/>
      <c r="J8" s="178"/>
      <c r="K8" s="19">
        <v>6</v>
      </c>
      <c r="L8" s="151" t="s">
        <v>20</v>
      </c>
      <c r="M8" s="19">
        <v>0</v>
      </c>
      <c r="N8" s="19">
        <v>1</v>
      </c>
      <c r="O8" s="151" t="s">
        <v>20</v>
      </c>
      <c r="P8" s="19">
        <v>1</v>
      </c>
      <c r="Q8" s="19">
        <v>2</v>
      </c>
      <c r="R8" s="151" t="s">
        <v>20</v>
      </c>
      <c r="S8" s="19">
        <v>1</v>
      </c>
      <c r="T8" s="20">
        <f t="shared" si="0"/>
        <v>2</v>
      </c>
      <c r="U8" s="21">
        <f t="shared" si="1"/>
        <v>3</v>
      </c>
      <c r="V8" s="22">
        <f t="shared" si="2"/>
        <v>0</v>
      </c>
      <c r="W8" s="23">
        <f t="shared" si="3"/>
        <v>9</v>
      </c>
      <c r="X8" s="24">
        <f t="shared" si="4"/>
        <v>13</v>
      </c>
      <c r="Y8" s="21">
        <f t="shared" si="5"/>
        <v>6</v>
      </c>
      <c r="Z8" s="25">
        <f t="shared" si="6"/>
        <v>7</v>
      </c>
      <c r="AA8" s="175"/>
      <c r="AB8" s="176"/>
      <c r="AC8" s="176"/>
      <c r="AD8" s="177"/>
      <c r="AE8" s="171"/>
    </row>
    <row r="9" spans="1:31" ht="17.25" customHeight="1">
      <c r="A9" s="172" t="s">
        <v>5</v>
      </c>
      <c r="B9" s="11">
        <v>1</v>
      </c>
      <c r="C9" s="150" t="s">
        <v>20</v>
      </c>
      <c r="D9" s="11">
        <v>4</v>
      </c>
      <c r="E9" s="11">
        <v>2</v>
      </c>
      <c r="F9" s="150" t="s">
        <v>20</v>
      </c>
      <c r="G9" s="11">
        <v>2</v>
      </c>
      <c r="H9" s="11">
        <v>3</v>
      </c>
      <c r="I9" s="150" t="s">
        <v>20</v>
      </c>
      <c r="J9" s="11">
        <v>5</v>
      </c>
      <c r="K9" s="178"/>
      <c r="L9" s="178"/>
      <c r="M9" s="178"/>
      <c r="N9" s="11">
        <v>0</v>
      </c>
      <c r="O9" s="150" t="s">
        <v>20</v>
      </c>
      <c r="P9" s="11">
        <v>3</v>
      </c>
      <c r="Q9" s="11">
        <v>1</v>
      </c>
      <c r="R9" s="150" t="s">
        <v>20</v>
      </c>
      <c r="S9" s="11">
        <v>5</v>
      </c>
      <c r="T9" s="12">
        <f t="shared" si="0"/>
        <v>0</v>
      </c>
      <c r="U9" s="13">
        <f t="shared" si="1"/>
        <v>1</v>
      </c>
      <c r="V9" s="14">
        <f t="shared" si="2"/>
        <v>3</v>
      </c>
      <c r="W9" s="26">
        <f t="shared" si="3"/>
        <v>1</v>
      </c>
      <c r="X9" s="27">
        <f t="shared" si="4"/>
        <v>7</v>
      </c>
      <c r="Y9" s="13">
        <f t="shared" si="5"/>
        <v>19</v>
      </c>
      <c r="Z9" s="28">
        <f t="shared" si="6"/>
        <v>-12</v>
      </c>
      <c r="AA9" s="175">
        <f>RANK(AB9,$AB$3:$AB$14)</f>
        <v>6</v>
      </c>
      <c r="AB9" s="176">
        <f>SUM(W9:W10)</f>
        <v>1</v>
      </c>
      <c r="AC9" s="176">
        <f>SUM(X9:X10)</f>
        <v>8</v>
      </c>
      <c r="AD9" s="177">
        <f>SUM(Y9:Y10)</f>
        <v>48</v>
      </c>
      <c r="AE9" s="171">
        <f>AC9-AD9</f>
        <v>-40</v>
      </c>
    </row>
    <row r="10" spans="1:31" ht="17.25" customHeight="1">
      <c r="A10" s="172"/>
      <c r="B10" s="19">
        <v>1</v>
      </c>
      <c r="C10" s="151" t="s">
        <v>20</v>
      </c>
      <c r="D10" s="19">
        <v>13</v>
      </c>
      <c r="E10" s="165">
        <v>0</v>
      </c>
      <c r="F10" s="166" t="s">
        <v>20</v>
      </c>
      <c r="G10" s="165">
        <v>5</v>
      </c>
      <c r="H10" s="19">
        <v>0</v>
      </c>
      <c r="I10" s="151" t="s">
        <v>20</v>
      </c>
      <c r="J10" s="19">
        <v>6</v>
      </c>
      <c r="K10" s="178"/>
      <c r="L10" s="178"/>
      <c r="M10" s="178"/>
      <c r="N10" s="19"/>
      <c r="O10" s="151" t="s">
        <v>20</v>
      </c>
      <c r="P10" s="19"/>
      <c r="Q10" s="165">
        <v>0</v>
      </c>
      <c r="R10" s="166" t="s">
        <v>20</v>
      </c>
      <c r="S10" s="165">
        <v>5</v>
      </c>
      <c r="T10" s="20">
        <f t="shared" si="0"/>
        <v>0</v>
      </c>
      <c r="U10" s="21">
        <f t="shared" si="1"/>
        <v>0</v>
      </c>
      <c r="V10" s="22">
        <f t="shared" si="2"/>
        <v>4</v>
      </c>
      <c r="W10" s="23">
        <f t="shared" si="3"/>
        <v>0</v>
      </c>
      <c r="X10" s="24">
        <f t="shared" si="4"/>
        <v>1</v>
      </c>
      <c r="Y10" s="21">
        <f t="shared" si="5"/>
        <v>29</v>
      </c>
      <c r="Z10" s="25">
        <f t="shared" si="6"/>
        <v>-28</v>
      </c>
      <c r="AA10" s="175"/>
      <c r="AB10" s="176"/>
      <c r="AC10" s="176"/>
      <c r="AD10" s="177"/>
      <c r="AE10" s="171"/>
    </row>
    <row r="11" spans="1:31" ht="17.25" customHeight="1">
      <c r="A11" s="172" t="s">
        <v>6</v>
      </c>
      <c r="B11" s="11">
        <v>2</v>
      </c>
      <c r="C11" s="150" t="s">
        <v>20</v>
      </c>
      <c r="D11" s="11">
        <v>1</v>
      </c>
      <c r="E11" s="11">
        <v>3</v>
      </c>
      <c r="F11" s="150" t="s">
        <v>20</v>
      </c>
      <c r="G11" s="11">
        <v>1</v>
      </c>
      <c r="H11" s="11">
        <v>0</v>
      </c>
      <c r="I11" s="150" t="s">
        <v>20</v>
      </c>
      <c r="J11" s="11">
        <v>1</v>
      </c>
      <c r="K11" s="11">
        <v>3</v>
      </c>
      <c r="L11" s="150" t="s">
        <v>20</v>
      </c>
      <c r="M11" s="11">
        <v>0</v>
      </c>
      <c r="N11" s="178"/>
      <c r="O11" s="178"/>
      <c r="P11" s="178"/>
      <c r="Q11" s="11">
        <v>1</v>
      </c>
      <c r="R11" s="150" t="s">
        <v>20</v>
      </c>
      <c r="S11" s="11">
        <v>3</v>
      </c>
      <c r="T11" s="12">
        <f t="shared" si="0"/>
        <v>3</v>
      </c>
      <c r="U11" s="13">
        <f>IF(B11="",0,IF(B11=D11,1,"0"))+IF(E11="",0,IF(E11=G11,1,"0"))+IF(H11="",0,IF(H11=J11,1,"0"))+IF(K11="",0,IF(K11=M11,1,"0"))+IF(Q11="",0,IF(Q11=S11,1,"0"))</f>
        <v>0</v>
      </c>
      <c r="V11" s="14">
        <f t="shared" si="2"/>
        <v>2</v>
      </c>
      <c r="W11" s="26">
        <f t="shared" si="3"/>
        <v>9</v>
      </c>
      <c r="X11" s="27">
        <f t="shared" si="4"/>
        <v>9</v>
      </c>
      <c r="Y11" s="13">
        <f t="shared" si="5"/>
        <v>6</v>
      </c>
      <c r="Z11" s="28">
        <f t="shared" si="6"/>
        <v>3</v>
      </c>
      <c r="AA11" s="191">
        <f>RANK(AB11,$AB$3:$AB$14)</f>
        <v>4</v>
      </c>
      <c r="AB11" s="176">
        <f>SUM(W11:W12)</f>
        <v>13</v>
      </c>
      <c r="AC11" s="176">
        <f>SUM(X11:X12)</f>
        <v>14</v>
      </c>
      <c r="AD11" s="177">
        <f>SUM(Y11:Y12)</f>
        <v>19</v>
      </c>
      <c r="AE11" s="171">
        <f>AC11-AD11</f>
        <v>-5</v>
      </c>
    </row>
    <row r="12" spans="1:31" ht="17.25" customHeight="1">
      <c r="A12" s="172"/>
      <c r="B12" s="19">
        <v>1</v>
      </c>
      <c r="C12" s="151" t="s">
        <v>20</v>
      </c>
      <c r="D12" s="19">
        <v>5</v>
      </c>
      <c r="E12" s="19">
        <v>3</v>
      </c>
      <c r="F12" s="151" t="s">
        <v>20</v>
      </c>
      <c r="G12" s="19">
        <v>2</v>
      </c>
      <c r="H12" s="19">
        <v>1</v>
      </c>
      <c r="I12" s="151" t="s">
        <v>20</v>
      </c>
      <c r="J12" s="19">
        <v>1</v>
      </c>
      <c r="K12" s="19"/>
      <c r="L12" s="151" t="s">
        <v>20</v>
      </c>
      <c r="M12" s="19"/>
      <c r="N12" s="178"/>
      <c r="O12" s="178"/>
      <c r="P12" s="178"/>
      <c r="Q12" s="165">
        <v>0</v>
      </c>
      <c r="R12" s="166" t="s">
        <v>20</v>
      </c>
      <c r="S12" s="165">
        <v>5</v>
      </c>
      <c r="T12" s="20">
        <f t="shared" si="0"/>
        <v>1</v>
      </c>
      <c r="U12" s="21">
        <f>IF(B12="",0,IF(B12=D12,1,"0"))+IF(E12="",0,IF(E12=G12,1,"0"))+IF(H12="",0,IF(H12=J12,1,"0"))+IF(K12="",0,IF(K12=M12,1,"0"))+IF(N12="",0,IF(N12=P12,1,"0")+IF(Q12="",0,IF(Q12=S12,1,"0")))</f>
        <v>1</v>
      </c>
      <c r="V12" s="22">
        <f t="shared" si="2"/>
        <v>2</v>
      </c>
      <c r="W12" s="23">
        <f t="shared" si="3"/>
        <v>4</v>
      </c>
      <c r="X12" s="24">
        <f t="shared" si="4"/>
        <v>5</v>
      </c>
      <c r="Y12" s="21">
        <f t="shared" si="5"/>
        <v>13</v>
      </c>
      <c r="Z12" s="25">
        <f t="shared" si="6"/>
        <v>-8</v>
      </c>
      <c r="AA12" s="191"/>
      <c r="AB12" s="176"/>
      <c r="AC12" s="176"/>
      <c r="AD12" s="177"/>
      <c r="AE12" s="171"/>
    </row>
    <row r="13" spans="1:31" ht="17.25" customHeight="1">
      <c r="A13" s="172" t="s">
        <v>7</v>
      </c>
      <c r="B13" s="11">
        <v>0</v>
      </c>
      <c r="C13" s="150" t="s">
        <v>20</v>
      </c>
      <c r="D13" s="57">
        <v>1</v>
      </c>
      <c r="E13" s="57">
        <v>6</v>
      </c>
      <c r="F13" s="150" t="s">
        <v>20</v>
      </c>
      <c r="G13" s="57">
        <v>2</v>
      </c>
      <c r="H13" s="57">
        <v>0</v>
      </c>
      <c r="I13" s="150" t="s">
        <v>20</v>
      </c>
      <c r="J13" s="57">
        <v>0</v>
      </c>
      <c r="K13" s="57">
        <v>5</v>
      </c>
      <c r="L13" s="150" t="s">
        <v>20</v>
      </c>
      <c r="M13" s="57">
        <v>1</v>
      </c>
      <c r="N13" s="57">
        <v>3</v>
      </c>
      <c r="O13" s="150" t="s">
        <v>20</v>
      </c>
      <c r="P13" s="11">
        <v>1</v>
      </c>
      <c r="Q13" s="190"/>
      <c r="R13" s="190"/>
      <c r="S13" s="190"/>
      <c r="T13" s="12">
        <f t="shared" si="0"/>
        <v>3</v>
      </c>
      <c r="U13" s="13">
        <f>IF(B13="",0,IF(B13=D13,1,"0"))+IF(E13="",0,IF(E13=G13,1,"0"))+IF(H13="",0,IF(H13=J13,1,"0"))+IF(K13="",0,IF(K13=M13,1,"0"))+IF(N13="",0,IF(N13=P13,1,"0")+IF(Q13="",0,IF(Q13=S13,1,"0")))</f>
        <v>1</v>
      </c>
      <c r="V13" s="14">
        <f t="shared" si="2"/>
        <v>1</v>
      </c>
      <c r="W13" s="26">
        <f t="shared" si="3"/>
        <v>10</v>
      </c>
      <c r="X13" s="27">
        <f t="shared" si="4"/>
        <v>14</v>
      </c>
      <c r="Y13" s="13">
        <f t="shared" si="5"/>
        <v>5</v>
      </c>
      <c r="Z13" s="28">
        <f t="shared" si="6"/>
        <v>9</v>
      </c>
      <c r="AA13" s="191">
        <f>RANK(AB13,$AB$3:$AB$14)</f>
        <v>3</v>
      </c>
      <c r="AB13" s="176">
        <f>SUM(W13:W14)</f>
        <v>16</v>
      </c>
      <c r="AC13" s="176">
        <f>SUM(X13:X14)</f>
        <v>26</v>
      </c>
      <c r="AD13" s="177">
        <f>SUM(Y13:Y14)</f>
        <v>15</v>
      </c>
      <c r="AE13" s="171">
        <f>AC13-AD13</f>
        <v>11</v>
      </c>
    </row>
    <row r="14" spans="1:31" ht="17.25" customHeight="1">
      <c r="A14" s="172"/>
      <c r="B14" s="19">
        <v>1</v>
      </c>
      <c r="C14" s="151" t="s">
        <v>20</v>
      </c>
      <c r="D14" s="19">
        <v>6</v>
      </c>
      <c r="E14" s="19">
        <v>0</v>
      </c>
      <c r="F14" s="151" t="s">
        <v>20</v>
      </c>
      <c r="G14" s="19">
        <v>2</v>
      </c>
      <c r="H14" s="19">
        <v>1</v>
      </c>
      <c r="I14" s="151" t="s">
        <v>20</v>
      </c>
      <c r="J14" s="19">
        <v>2</v>
      </c>
      <c r="K14" s="165">
        <v>5</v>
      </c>
      <c r="L14" s="166" t="s">
        <v>20</v>
      </c>
      <c r="M14" s="165">
        <v>0</v>
      </c>
      <c r="N14" s="165">
        <v>5</v>
      </c>
      <c r="O14" s="166" t="s">
        <v>20</v>
      </c>
      <c r="P14" s="165">
        <v>0</v>
      </c>
      <c r="Q14" s="190"/>
      <c r="R14" s="190"/>
      <c r="S14" s="190"/>
      <c r="T14" s="20">
        <f t="shared" si="0"/>
        <v>2</v>
      </c>
      <c r="U14" s="21">
        <f>IF(B14="",0,IF(B14=D14,1,"0"))+IF(E14="",0,IF(E14=G14,1,"0"))+IF(H14="",0,IF(H14=J14,1,"0"))+IF(K14="",0,IF(K14=M14,1,"0"))+IF(N14="",0,IF(N14=P14,1,"0")+IF(Q14="",0,IF(Q14=S14,1,"0")))</f>
        <v>0</v>
      </c>
      <c r="V14" s="22">
        <f t="shared" si="2"/>
        <v>3</v>
      </c>
      <c r="W14" s="23">
        <f t="shared" si="3"/>
        <v>6</v>
      </c>
      <c r="X14" s="24">
        <f t="shared" si="4"/>
        <v>12</v>
      </c>
      <c r="Y14" s="21">
        <f t="shared" si="5"/>
        <v>10</v>
      </c>
      <c r="Z14" s="25">
        <f t="shared" si="6"/>
        <v>2</v>
      </c>
      <c r="AA14" s="191"/>
      <c r="AB14" s="176"/>
      <c r="AC14" s="176"/>
      <c r="AD14" s="177"/>
      <c r="AE14" s="171"/>
    </row>
    <row r="15" ht="7.5" customHeight="1"/>
    <row r="16" spans="1:19" ht="39" customHeight="1">
      <c r="A16" s="2" t="s">
        <v>21</v>
      </c>
      <c r="D16" s="3"/>
      <c r="N16"/>
      <c r="O16"/>
      <c r="P16"/>
      <c r="Q16"/>
      <c r="R16"/>
      <c r="S16"/>
    </row>
    <row r="17" spans="1:31" ht="27" customHeight="1">
      <c r="A17" s="4" t="s">
        <v>1</v>
      </c>
      <c r="B17" s="184" t="s">
        <v>22</v>
      </c>
      <c r="C17" s="184"/>
      <c r="D17" s="184"/>
      <c r="E17" s="185" t="s">
        <v>23</v>
      </c>
      <c r="F17" s="185"/>
      <c r="G17" s="185"/>
      <c r="H17" s="185" t="s">
        <v>24</v>
      </c>
      <c r="I17" s="185"/>
      <c r="J17" s="185"/>
      <c r="K17" s="185" t="s">
        <v>25</v>
      </c>
      <c r="L17" s="185"/>
      <c r="M17" s="185"/>
      <c r="N17" s="189" t="s">
        <v>26</v>
      </c>
      <c r="O17" s="189"/>
      <c r="P17" s="189"/>
      <c r="Q17" s="29"/>
      <c r="R17" s="29"/>
      <c r="S17" s="29"/>
      <c r="T17" s="30" t="s">
        <v>8</v>
      </c>
      <c r="U17" s="6" t="s">
        <v>9</v>
      </c>
      <c r="V17" s="8" t="s">
        <v>10</v>
      </c>
      <c r="W17" s="9" t="s">
        <v>11</v>
      </c>
      <c r="X17" s="5" t="s">
        <v>12</v>
      </c>
      <c r="Y17" s="6" t="s">
        <v>13</v>
      </c>
      <c r="Z17" s="10" t="s">
        <v>14</v>
      </c>
      <c r="AA17" s="5" t="s">
        <v>15</v>
      </c>
      <c r="AB17" s="6" t="s">
        <v>16</v>
      </c>
      <c r="AC17" s="6" t="s">
        <v>17</v>
      </c>
      <c r="AD17" s="6" t="s">
        <v>18</v>
      </c>
      <c r="AE17" s="10" t="s">
        <v>19</v>
      </c>
    </row>
    <row r="18" spans="1:31" ht="17.25" customHeight="1">
      <c r="A18" s="172" t="s">
        <v>22</v>
      </c>
      <c r="B18" s="180"/>
      <c r="C18" s="180"/>
      <c r="D18" s="180"/>
      <c r="E18" s="31">
        <v>1</v>
      </c>
      <c r="F18" s="150" t="s">
        <v>20</v>
      </c>
      <c r="G18" s="31">
        <v>1</v>
      </c>
      <c r="H18" s="31">
        <v>2</v>
      </c>
      <c r="I18" s="150" t="s">
        <v>20</v>
      </c>
      <c r="J18" s="31">
        <v>1</v>
      </c>
      <c r="K18" s="11">
        <v>2</v>
      </c>
      <c r="L18" s="150" t="s">
        <v>20</v>
      </c>
      <c r="M18" s="11">
        <v>0</v>
      </c>
      <c r="N18" s="32">
        <v>1</v>
      </c>
      <c r="O18" s="150" t="s">
        <v>20</v>
      </c>
      <c r="P18" s="33">
        <v>4</v>
      </c>
      <c r="Q18" s="34"/>
      <c r="R18" s="34"/>
      <c r="S18" s="34"/>
      <c r="T18" s="35">
        <f>IF(E18&gt;G18,1,"0")+IF(H18&gt;J18,1,"0")+IF(K18&gt;M18,1,"0")+IF(N18&gt;P18,1,"0")</f>
        <v>2</v>
      </c>
      <c r="U18" s="13">
        <f>IF(E18="",0,IF(E18=G18,1,"0"))+IF(H18="",0,IF(H18=J18,1,"0"))+IF(K18="",0,IF(K18=M18,1,"0"))+IF(N18="",0,IF(N18=P18,1,"0"))</f>
        <v>1</v>
      </c>
      <c r="V18" s="14">
        <f>IF(E18&lt;G18,1,"0")+IF(H18&lt;J18,1,"0")+IF(K18&lt;M18,1,"0")+IF(N18&lt;P18,1,"0")</f>
        <v>1</v>
      </c>
      <c r="W18" s="26">
        <f aca="true" t="shared" si="7" ref="W18:W37">T18*3+U18*1+V18*0</f>
        <v>7</v>
      </c>
      <c r="X18" s="27">
        <f>E18+H18+K18+N18</f>
        <v>6</v>
      </c>
      <c r="Y18" s="13">
        <f>G18+J18+M18+P18</f>
        <v>6</v>
      </c>
      <c r="Z18" s="36">
        <f aca="true" t="shared" si="8" ref="Z18:Z37">X18-Y18</f>
        <v>0</v>
      </c>
      <c r="AA18" s="175">
        <f>RANK(AB18,$AB$18:$AB$34)</f>
        <v>2</v>
      </c>
      <c r="AB18" s="176">
        <f>SUM(W18:W21)</f>
        <v>23</v>
      </c>
      <c r="AC18" s="176">
        <f>SUM(X18:X21)</f>
        <v>23</v>
      </c>
      <c r="AD18" s="177">
        <f>SUM(Y18:Y21)</f>
        <v>19</v>
      </c>
      <c r="AE18" s="171">
        <f>AC18-AD18</f>
        <v>4</v>
      </c>
    </row>
    <row r="19" spans="1:31" ht="17.25" customHeight="1">
      <c r="A19" s="172"/>
      <c r="B19" s="180"/>
      <c r="C19" s="180"/>
      <c r="D19" s="180"/>
      <c r="E19" s="31">
        <v>3</v>
      </c>
      <c r="F19" s="153" t="s">
        <v>20</v>
      </c>
      <c r="G19" s="31">
        <v>2</v>
      </c>
      <c r="H19" s="31">
        <v>3</v>
      </c>
      <c r="I19" s="153" t="s">
        <v>20</v>
      </c>
      <c r="J19" s="31">
        <v>0</v>
      </c>
      <c r="K19" s="169">
        <v>0</v>
      </c>
      <c r="L19" s="170" t="s">
        <v>20</v>
      </c>
      <c r="M19" s="169">
        <v>5</v>
      </c>
      <c r="N19" s="38">
        <v>4</v>
      </c>
      <c r="O19" s="153" t="s">
        <v>20</v>
      </c>
      <c r="P19" s="39">
        <v>0</v>
      </c>
      <c r="Q19" s="34"/>
      <c r="R19" s="34"/>
      <c r="S19" s="34"/>
      <c r="T19" s="35">
        <f>IF(E19&gt;G19,1,"0")+IF(H19&gt;J19,1,"0")+IF(K19&gt;M19,1,"0")+IF(N19&gt;P19,1,"0")</f>
        <v>3</v>
      </c>
      <c r="U19" s="13">
        <f>IF(E19="",0,IF(E19=G19,1,"0"))+IF(H19="",0,IF(H19=J19,1,"0"))+IF(K19="",0,IF(K19=M19,1,"0"))+IF(N19="",0,IF(N19=P19,1,"0"))</f>
        <v>0</v>
      </c>
      <c r="V19" s="14">
        <f>IF(E19&lt;G19,1,"0")+IF(H19&lt;J19,1,"0")+IF(K19&lt;M19,1,"0")+IF(N19&lt;P19,1,"0")</f>
        <v>1</v>
      </c>
      <c r="W19" s="40">
        <f t="shared" si="7"/>
        <v>9</v>
      </c>
      <c r="X19" s="27">
        <f>E19+H19+K19+N19</f>
        <v>10</v>
      </c>
      <c r="Y19" s="13">
        <f>G19+J19+M19+P19</f>
        <v>7</v>
      </c>
      <c r="Z19" s="41">
        <f t="shared" si="8"/>
        <v>3</v>
      </c>
      <c r="AA19" s="175"/>
      <c r="AB19" s="176"/>
      <c r="AC19" s="176"/>
      <c r="AD19" s="177"/>
      <c r="AE19" s="171"/>
    </row>
    <row r="20" spans="1:31" ht="17.25" customHeight="1">
      <c r="A20" s="172"/>
      <c r="B20" s="180"/>
      <c r="C20" s="180"/>
      <c r="D20" s="180"/>
      <c r="E20" s="31">
        <v>1</v>
      </c>
      <c r="F20" s="153" t="s">
        <v>20</v>
      </c>
      <c r="G20" s="31">
        <v>0</v>
      </c>
      <c r="H20" s="31">
        <v>3</v>
      </c>
      <c r="I20" s="153" t="s">
        <v>20</v>
      </c>
      <c r="J20" s="31">
        <v>0</v>
      </c>
      <c r="K20" s="31">
        <v>1</v>
      </c>
      <c r="L20" s="153" t="s">
        <v>20</v>
      </c>
      <c r="M20" s="31">
        <v>1</v>
      </c>
      <c r="N20" s="38">
        <v>2</v>
      </c>
      <c r="O20" s="153" t="s">
        <v>20</v>
      </c>
      <c r="P20" s="39">
        <v>5</v>
      </c>
      <c r="Q20" s="34"/>
      <c r="R20" s="34"/>
      <c r="S20" s="34"/>
      <c r="T20" s="35">
        <f>IF(E20&gt;G20,1,"0")+IF(H20&gt;J20,1,"0")+IF(K20&gt;M20,1,"0")+IF(N20&gt;P20,1,"0")</f>
        <v>2</v>
      </c>
      <c r="U20" s="13">
        <f>IF(E20="",0,IF(E20=G20,1,"0"))+IF(H20="",0,IF(H20=J20,1,"0"))+IF(K20="",0,IF(K20=M20,1,"0"))+IF(N20="",0,IF(N20=P20,1,"0"))</f>
        <v>1</v>
      </c>
      <c r="V20" s="14">
        <f>IF(E20&lt;G20,1,"0")+IF(H20&lt;J20,1,"0")+IF(K20&lt;M20,1,"0")+IF(N20&lt;P20,1,"0")</f>
        <v>1</v>
      </c>
      <c r="W20" s="40">
        <f t="shared" si="7"/>
        <v>7</v>
      </c>
      <c r="X20" s="27">
        <f>E20+H20+K20+N20</f>
        <v>7</v>
      </c>
      <c r="Y20" s="13">
        <f>G20+J20+M20+P20</f>
        <v>6</v>
      </c>
      <c r="Z20" s="41">
        <f t="shared" si="8"/>
        <v>1</v>
      </c>
      <c r="AA20" s="175"/>
      <c r="AB20" s="176"/>
      <c r="AC20" s="176"/>
      <c r="AD20" s="177"/>
      <c r="AE20" s="171"/>
    </row>
    <row r="21" spans="1:31" ht="17.25" customHeight="1">
      <c r="A21" s="172"/>
      <c r="B21" s="180"/>
      <c r="C21" s="180"/>
      <c r="D21" s="180"/>
      <c r="E21" s="19"/>
      <c r="F21" s="151" t="s">
        <v>20</v>
      </c>
      <c r="G21" s="19"/>
      <c r="H21" s="19"/>
      <c r="I21" s="151" t="s">
        <v>20</v>
      </c>
      <c r="J21" s="19"/>
      <c r="K21" s="19"/>
      <c r="L21" s="151" t="s">
        <v>20</v>
      </c>
      <c r="M21" s="19"/>
      <c r="N21" s="42"/>
      <c r="O21" s="151" t="s">
        <v>20</v>
      </c>
      <c r="P21" s="43"/>
      <c r="Q21" s="34"/>
      <c r="R21" s="34"/>
      <c r="S21" s="34"/>
      <c r="T21" s="35">
        <f>IF(E21&gt;G21,1,"0")+IF(H21&gt;J21,1,"0")+IF(K21&gt;M21,1,"0")+IF(N21&gt;P21,1,"0")</f>
        <v>0</v>
      </c>
      <c r="U21" s="13">
        <f>IF(E21="",0,IF(E21=G21,1,"0"))+IF(H21="",0,IF(H21=J21,1,"0"))+IF(K21="",0,IF(K21=M21,1,"0"))+IF(N21="",0,IF(N21=P21,1,"0"))</f>
        <v>0</v>
      </c>
      <c r="V21" s="14">
        <f>IF(E21&lt;G21,1,"0")+IF(H21&lt;J21,1,"0")+IF(K21&lt;M21,1,"0")+IF(N21&lt;P21,1,"0")</f>
        <v>0</v>
      </c>
      <c r="W21" s="23">
        <f t="shared" si="7"/>
        <v>0</v>
      </c>
      <c r="X21" s="27">
        <f>E21+H21+K21+N21</f>
        <v>0</v>
      </c>
      <c r="Y21" s="13">
        <f>G21+J21+M21+P21</f>
        <v>0</v>
      </c>
      <c r="Z21" s="22">
        <f t="shared" si="8"/>
        <v>0</v>
      </c>
      <c r="AA21" s="175"/>
      <c r="AB21" s="176"/>
      <c r="AC21" s="176"/>
      <c r="AD21" s="177"/>
      <c r="AE21" s="171"/>
    </row>
    <row r="22" spans="1:31" ht="17.25" customHeight="1">
      <c r="A22" s="172" t="s">
        <v>23</v>
      </c>
      <c r="B22" s="38">
        <v>1</v>
      </c>
      <c r="C22" s="150" t="s">
        <v>20</v>
      </c>
      <c r="D22" s="37">
        <v>1</v>
      </c>
      <c r="E22" s="178"/>
      <c r="F22" s="179"/>
      <c r="G22" s="178"/>
      <c r="H22" s="37">
        <v>4</v>
      </c>
      <c r="I22" s="152" t="s">
        <v>20</v>
      </c>
      <c r="J22" s="37">
        <v>1</v>
      </c>
      <c r="K22" s="31">
        <v>4</v>
      </c>
      <c r="L22" s="152" t="s">
        <v>20</v>
      </c>
      <c r="M22" s="31">
        <v>1</v>
      </c>
      <c r="N22" s="32">
        <v>1</v>
      </c>
      <c r="O22" s="152" t="s">
        <v>20</v>
      </c>
      <c r="P22" s="33">
        <v>6</v>
      </c>
      <c r="Q22" s="34"/>
      <c r="R22" s="34"/>
      <c r="S22" s="34"/>
      <c r="T22" s="44">
        <f>IF(B22&gt;D22,1,"0")+IF(H22&gt;J22,1,"0")+IF(K22&gt;M22,1,"0")+IF(N22&gt;P22,1,"0")</f>
        <v>2</v>
      </c>
      <c r="U22" s="17">
        <f>IF(B22="",0,IF(B22=D22,1,"0"))+IF(H22="",0,IF(H22=J22,1,"0"))+IF(K22="",0,IF(K22=M22,1,"0"))+IF(N22="",0,IF(N22=P22,1,"0"))</f>
        <v>1</v>
      </c>
      <c r="V22" s="45">
        <f>IF(B22&lt;D22,1,"0")+IF(H22&lt;J22,1,"0")+IF(K22&lt;M22,1,"0")+IF(N22&lt;P22,1,"0")</f>
        <v>1</v>
      </c>
      <c r="W22" s="15">
        <f t="shared" si="7"/>
        <v>7</v>
      </c>
      <c r="X22" s="16">
        <f>B22+H22+K22+N22</f>
        <v>10</v>
      </c>
      <c r="Y22" s="17">
        <f>D22+J22+M22+P22</f>
        <v>9</v>
      </c>
      <c r="Z22" s="46">
        <f t="shared" si="8"/>
        <v>1</v>
      </c>
      <c r="AA22" s="175">
        <f>RANK(AB22,$AB$18:$AB$34)</f>
        <v>3</v>
      </c>
      <c r="AB22" s="176">
        <f>SUM(W22:W25)</f>
        <v>11</v>
      </c>
      <c r="AC22" s="176">
        <f>SUM(X22:X25)</f>
        <v>23</v>
      </c>
      <c r="AD22" s="177">
        <f>SUM(Y22:Y25)</f>
        <v>27</v>
      </c>
      <c r="AE22" s="171">
        <f>AC22-AD22</f>
        <v>-4</v>
      </c>
    </row>
    <row r="23" spans="1:31" ht="17.25" customHeight="1">
      <c r="A23" s="172"/>
      <c r="B23" s="38">
        <v>2</v>
      </c>
      <c r="C23" s="153" t="s">
        <v>20</v>
      </c>
      <c r="D23" s="37">
        <v>3</v>
      </c>
      <c r="E23" s="178"/>
      <c r="F23" s="178"/>
      <c r="G23" s="178"/>
      <c r="H23" s="37">
        <v>1</v>
      </c>
      <c r="I23" s="153" t="s">
        <v>20</v>
      </c>
      <c r="J23" s="37">
        <v>1</v>
      </c>
      <c r="K23" s="31">
        <v>2</v>
      </c>
      <c r="L23" s="153" t="s">
        <v>20</v>
      </c>
      <c r="M23" s="31">
        <v>3</v>
      </c>
      <c r="N23" s="38">
        <v>2</v>
      </c>
      <c r="O23" s="153" t="s">
        <v>20</v>
      </c>
      <c r="P23" s="39">
        <v>4</v>
      </c>
      <c r="Q23" s="34"/>
      <c r="R23" s="34"/>
      <c r="S23" s="34"/>
      <c r="T23" s="47">
        <f>IF(B23&gt;D23,1,"0")+IF(H23&gt;J23,1,"0")+IF(K23&gt;M23,1,"0")+IF(N23&gt;P23,1,"0")</f>
        <v>0</v>
      </c>
      <c r="U23" s="48">
        <f>IF(B23="",0,IF(B23=D23,1,"0"))+IF(H23="",0,IF(H23=J23,1,"0"))+IF(K23="",0,IF(K23=M23,1,"0"))+IF(N23="",0,IF(N23=P23,1,"0"))</f>
        <v>1</v>
      </c>
      <c r="V23" s="49">
        <f>IF(B23&lt;D23,1,"0")+IF(H23&lt;J23,1,"0")+IF(K23&lt;M23,1,"0")+IF(N23&lt;P23,1,"0")</f>
        <v>3</v>
      </c>
      <c r="W23" s="40">
        <f t="shared" si="7"/>
        <v>1</v>
      </c>
      <c r="X23" s="50">
        <f>B23+H23+K23+N23</f>
        <v>7</v>
      </c>
      <c r="Y23" s="48">
        <f>D23+J23+M23+P23</f>
        <v>11</v>
      </c>
      <c r="Z23" s="41">
        <f t="shared" si="8"/>
        <v>-4</v>
      </c>
      <c r="AA23" s="175"/>
      <c r="AB23" s="176"/>
      <c r="AC23" s="176"/>
      <c r="AD23" s="177"/>
      <c r="AE23" s="171"/>
    </row>
    <row r="24" spans="1:31" ht="17.25" customHeight="1">
      <c r="A24" s="172"/>
      <c r="B24" s="51">
        <v>0</v>
      </c>
      <c r="C24" s="153" t="s">
        <v>20</v>
      </c>
      <c r="D24" s="31">
        <v>1</v>
      </c>
      <c r="E24" s="178"/>
      <c r="F24" s="178"/>
      <c r="G24" s="178"/>
      <c r="H24" s="31">
        <v>3</v>
      </c>
      <c r="I24" s="153" t="s">
        <v>20</v>
      </c>
      <c r="J24" s="31">
        <v>3</v>
      </c>
      <c r="K24" s="31">
        <v>1</v>
      </c>
      <c r="L24" s="153" t="s">
        <v>20</v>
      </c>
      <c r="M24" s="31">
        <v>1</v>
      </c>
      <c r="N24" s="38">
        <v>2</v>
      </c>
      <c r="O24" s="153" t="s">
        <v>20</v>
      </c>
      <c r="P24" s="39">
        <v>2</v>
      </c>
      <c r="Q24" s="34"/>
      <c r="R24" s="34"/>
      <c r="S24" s="34"/>
      <c r="T24" s="47">
        <f>IF(B24&gt;D24,1,"0")+IF(H24&gt;J24,1,"0")+IF(K24&gt;M24,1,"0")+IF(N24&gt;P24,1,"0")</f>
        <v>0</v>
      </c>
      <c r="U24" s="48">
        <f>IF(B24="",0,IF(B24=D24,1,"0"))+IF(H24="",0,IF(H24=J24,1,"0"))+IF(K24="",0,IF(K24=M24,1,"0"))+IF(N24="",0,IF(N24=P24,1,"0"))</f>
        <v>3</v>
      </c>
      <c r="V24" s="49">
        <f>IF(B24&lt;D24,1,"0")+IF(H24&lt;J24,1,"0")+IF(K24&lt;M24,1,"0")+IF(N24&lt;P24,1,"0")</f>
        <v>1</v>
      </c>
      <c r="W24" s="40">
        <f t="shared" si="7"/>
        <v>3</v>
      </c>
      <c r="X24" s="50">
        <f>B24+H24+K24+N24</f>
        <v>6</v>
      </c>
      <c r="Y24" s="48">
        <f>D24+J24+M24+P24</f>
        <v>7</v>
      </c>
      <c r="Z24" s="41">
        <f t="shared" si="8"/>
        <v>-1</v>
      </c>
      <c r="AA24" s="175"/>
      <c r="AB24" s="176"/>
      <c r="AC24" s="176"/>
      <c r="AD24" s="177"/>
      <c r="AE24" s="171"/>
    </row>
    <row r="25" spans="1:31" ht="17.25" customHeight="1">
      <c r="A25" s="172"/>
      <c r="B25" s="42"/>
      <c r="C25" s="151" t="s">
        <v>20</v>
      </c>
      <c r="D25" s="19"/>
      <c r="E25" s="178"/>
      <c r="F25" s="178"/>
      <c r="G25" s="178"/>
      <c r="H25" s="19"/>
      <c r="I25" s="151" t="s">
        <v>20</v>
      </c>
      <c r="J25" s="19"/>
      <c r="K25" s="19"/>
      <c r="L25" s="151" t="s">
        <v>20</v>
      </c>
      <c r="M25" s="19"/>
      <c r="N25" s="42"/>
      <c r="O25" s="151" t="s">
        <v>20</v>
      </c>
      <c r="P25" s="43"/>
      <c r="Q25" s="34"/>
      <c r="R25" s="34"/>
      <c r="S25" s="34"/>
      <c r="T25" s="35">
        <f>IF(B25&gt;D25,1,"0")+IF(H25&gt;J25,1,"0")+IF(K25&gt;M25,1,"0")+IF(N25&gt;P25,1,"0")</f>
        <v>0</v>
      </c>
      <c r="U25" s="13">
        <f>IF(B25="",0,IF(B25=D25,1,"0"))+IF(H25="",0,IF(H25=J25,1,"0"))+IF(K25="",0,IF(K25=M25,1,"0"))+IF(N25="",0,IF(N25=P25,1,"0"))</f>
        <v>0</v>
      </c>
      <c r="V25" s="14">
        <f>IF(B25&lt;D25,1,"0")+IF(H25&lt;J25,1,"0")+IF(K25&lt;M25,1,"0")+IF(N25&lt;P25,1,"0")</f>
        <v>0</v>
      </c>
      <c r="W25" s="52">
        <f t="shared" si="7"/>
        <v>0</v>
      </c>
      <c r="X25" s="27">
        <f>B25+H25+K25+N25</f>
        <v>0</v>
      </c>
      <c r="Y25" s="13">
        <f>D25+J25+M25+P25</f>
        <v>0</v>
      </c>
      <c r="Z25" s="53">
        <f t="shared" si="8"/>
        <v>0</v>
      </c>
      <c r="AA25" s="175"/>
      <c r="AB25" s="176"/>
      <c r="AC25" s="176"/>
      <c r="AD25" s="177"/>
      <c r="AE25" s="171"/>
    </row>
    <row r="26" spans="1:31" ht="17.25" customHeight="1">
      <c r="A26" s="172" t="s">
        <v>24</v>
      </c>
      <c r="B26" s="38">
        <v>1</v>
      </c>
      <c r="C26" s="152" t="s">
        <v>20</v>
      </c>
      <c r="D26" s="37">
        <v>2</v>
      </c>
      <c r="E26" s="31">
        <v>1</v>
      </c>
      <c r="F26" s="150" t="s">
        <v>20</v>
      </c>
      <c r="G26" s="31">
        <v>4</v>
      </c>
      <c r="H26" s="178"/>
      <c r="I26" s="179"/>
      <c r="J26" s="178"/>
      <c r="K26" s="31">
        <v>2</v>
      </c>
      <c r="L26" s="152" t="s">
        <v>20</v>
      </c>
      <c r="M26" s="31">
        <v>0</v>
      </c>
      <c r="N26" s="32">
        <v>2</v>
      </c>
      <c r="O26" s="152" t="s">
        <v>20</v>
      </c>
      <c r="P26" s="33">
        <v>4</v>
      </c>
      <c r="Q26" s="34"/>
      <c r="R26" s="34"/>
      <c r="S26" s="34"/>
      <c r="T26" s="44">
        <f>IF(B26&gt;D26,1,"0")+IF(E26&gt;G26,1,"0")+IF(K26&gt;M26,1,"0")+IF(N26&gt;P26,1,"0")</f>
        <v>1</v>
      </c>
      <c r="U26" s="17">
        <f>IF(B26="",0,IF(B26=D26,1,"0"))+IF(E26="",0,IF(E26=G26,1,"0"))+IF(K26="",0,IF(K26=M26,1,"0"))+IF(N26="",0,IF(N26=P26,1,"0"))</f>
        <v>0</v>
      </c>
      <c r="V26" s="45">
        <f>IF(B26&lt;D26,1,"0")+IF(E26&lt;G26,1,"0")+IF(K26&lt;M26,1,"0")+IF(N26&lt;P26,1,"0")</f>
        <v>3</v>
      </c>
      <c r="W26" s="15">
        <f t="shared" si="7"/>
        <v>3</v>
      </c>
      <c r="X26" s="16">
        <f>B26+E26+K26+N26</f>
        <v>6</v>
      </c>
      <c r="Y26" s="17">
        <f>D26+G26+M26+P26</f>
        <v>10</v>
      </c>
      <c r="Z26" s="46">
        <f t="shared" si="8"/>
        <v>-4</v>
      </c>
      <c r="AA26" s="175">
        <f>RANK(AB26,$AB$18:$AB$34)</f>
        <v>5</v>
      </c>
      <c r="AB26" s="176">
        <f>SUM(W26:W29)</f>
        <v>9</v>
      </c>
      <c r="AC26" s="176">
        <f>SUM(X26:X29)</f>
        <v>13</v>
      </c>
      <c r="AD26" s="177">
        <f>SUM(Y26:Y29)</f>
        <v>26</v>
      </c>
      <c r="AE26" s="171">
        <f>AC26-AD26</f>
        <v>-13</v>
      </c>
    </row>
    <row r="27" spans="1:31" ht="17.25" customHeight="1">
      <c r="A27" s="172"/>
      <c r="B27" s="38">
        <v>0</v>
      </c>
      <c r="C27" s="153" t="s">
        <v>20</v>
      </c>
      <c r="D27" s="37">
        <v>3</v>
      </c>
      <c r="E27" s="31">
        <v>1</v>
      </c>
      <c r="F27" s="153" t="s">
        <v>20</v>
      </c>
      <c r="G27" s="31">
        <v>1</v>
      </c>
      <c r="H27" s="178"/>
      <c r="I27" s="178"/>
      <c r="J27" s="178"/>
      <c r="K27" s="31">
        <v>2</v>
      </c>
      <c r="L27" s="153" t="s">
        <v>20</v>
      </c>
      <c r="M27" s="31">
        <v>0</v>
      </c>
      <c r="N27" s="38">
        <v>0</v>
      </c>
      <c r="O27" s="153" t="s">
        <v>20</v>
      </c>
      <c r="P27" s="39">
        <v>0</v>
      </c>
      <c r="Q27" s="34"/>
      <c r="R27" s="34"/>
      <c r="S27" s="34"/>
      <c r="T27" s="47">
        <f>IF(B27&gt;D27,1,"0")+IF(E27&gt;G27,1,"0")+IF(K27&gt;M27,1,"0")+IF(N27&gt;P27,1,"0")</f>
        <v>1</v>
      </c>
      <c r="U27" s="48">
        <f>IF(B27="",0,IF(B27=D27,1,"0"))+IF(E27="",0,IF(E27=G27,1,"0"))+IF(K27="",0,IF(K27=M27,1,"0"))+IF(N27="",0,IF(N27=P27,1,"0"))</f>
        <v>2</v>
      </c>
      <c r="V27" s="49">
        <f>IF(B27&lt;D27,1,"0")+IF(E27&lt;G27,1,"0")+IF(K27&lt;M27,1,"0")+IF(N27&lt;P27,1,"0")</f>
        <v>1</v>
      </c>
      <c r="W27" s="40">
        <f t="shared" si="7"/>
        <v>5</v>
      </c>
      <c r="X27" s="50">
        <f>B27+E27+K27+N27</f>
        <v>3</v>
      </c>
      <c r="Y27" s="48">
        <f>D27+G27+M27+P27</f>
        <v>4</v>
      </c>
      <c r="Z27" s="41">
        <f t="shared" si="8"/>
        <v>-1</v>
      </c>
      <c r="AA27" s="175"/>
      <c r="AB27" s="176"/>
      <c r="AC27" s="176"/>
      <c r="AD27" s="177"/>
      <c r="AE27" s="171"/>
    </row>
    <row r="28" spans="1:31" ht="17.25" customHeight="1">
      <c r="A28" s="172"/>
      <c r="B28" s="51">
        <v>0</v>
      </c>
      <c r="C28" s="153" t="s">
        <v>20</v>
      </c>
      <c r="D28" s="31">
        <v>3</v>
      </c>
      <c r="E28" s="31">
        <v>3</v>
      </c>
      <c r="F28" s="153" t="s">
        <v>20</v>
      </c>
      <c r="G28" s="31">
        <v>3</v>
      </c>
      <c r="H28" s="178"/>
      <c r="I28" s="178"/>
      <c r="J28" s="178"/>
      <c r="K28" s="31"/>
      <c r="L28" s="153" t="s">
        <v>20</v>
      </c>
      <c r="M28" s="31"/>
      <c r="N28" s="38">
        <v>1</v>
      </c>
      <c r="O28" s="153" t="s">
        <v>20</v>
      </c>
      <c r="P28" s="39">
        <v>6</v>
      </c>
      <c r="Q28" s="34"/>
      <c r="R28" s="34"/>
      <c r="S28" s="34"/>
      <c r="T28" s="47">
        <f>IF(B28&gt;D28,1,"0")+IF(E28&gt;G28,1,"0")+IF(K28&gt;M28,1,"0")+IF(N28&gt;P28,1,"0")</f>
        <v>0</v>
      </c>
      <c r="U28" s="48">
        <f>IF(B28="",0,IF(B28=D28,1,"0"))+IF(E28="",0,IF(E28=G28,1,"0"))+IF(K28="",0,IF(K28=M28,1,"0"))+IF(N28="",0,IF(N28=P28,1,"0"))</f>
        <v>1</v>
      </c>
      <c r="V28" s="49">
        <f>IF(B28&lt;D28,1,"0")+IF(E28&lt;G28,1,"0")+IF(K28&lt;M28,1,"0")+IF(N28&lt;P28,1,"0")</f>
        <v>2</v>
      </c>
      <c r="W28" s="40">
        <f t="shared" si="7"/>
        <v>1</v>
      </c>
      <c r="X28" s="50">
        <f>B28+E28+K28+N28</f>
        <v>4</v>
      </c>
      <c r="Y28" s="48">
        <f>D28+G28+M28+P28</f>
        <v>12</v>
      </c>
      <c r="Z28" s="41">
        <f t="shared" si="8"/>
        <v>-8</v>
      </c>
      <c r="AA28" s="175"/>
      <c r="AB28" s="176"/>
      <c r="AC28" s="176"/>
      <c r="AD28" s="177"/>
      <c r="AE28" s="171"/>
    </row>
    <row r="29" spans="1:31" ht="17.25" customHeight="1">
      <c r="A29" s="172"/>
      <c r="B29" s="42"/>
      <c r="C29" s="151" t="s">
        <v>20</v>
      </c>
      <c r="D29" s="19"/>
      <c r="E29" s="19"/>
      <c r="F29" s="151" t="s">
        <v>20</v>
      </c>
      <c r="G29" s="19"/>
      <c r="H29" s="178"/>
      <c r="I29" s="178"/>
      <c r="J29" s="178"/>
      <c r="K29" s="19"/>
      <c r="L29" s="151" t="s">
        <v>20</v>
      </c>
      <c r="M29" s="19"/>
      <c r="N29" s="42"/>
      <c r="O29" s="151" t="s">
        <v>20</v>
      </c>
      <c r="P29" s="43"/>
      <c r="Q29" s="34"/>
      <c r="R29" s="34"/>
      <c r="S29" s="34"/>
      <c r="T29" s="54">
        <f>IF(B29&gt;D29,1,"0")+IF(E29&gt;G29,1,"0")+IF(K29&gt;M29,1,"0")+IF(N29&gt;P29,1,"0")</f>
        <v>0</v>
      </c>
      <c r="U29" s="21">
        <f>IF(B29="",0,IF(B29=D29,1,"0"))+IF(E29="",0,IF(E29=G29,1,"0"))+IF(K29="",0,IF(K29=M29,1,"0"))+IF(N29="",0,IF(N29=P29,1,"0"))</f>
        <v>0</v>
      </c>
      <c r="V29" s="55">
        <f>IF(B29&lt;D29,1,"0")+IF(E29&lt;G29,1,"0")+IF(K29&lt;M29,1,"0")+IF(N29&lt;P29,1,"0")</f>
        <v>0</v>
      </c>
      <c r="W29" s="23">
        <f t="shared" si="7"/>
        <v>0</v>
      </c>
      <c r="X29" s="24">
        <f>B29+E29+K29+N29</f>
        <v>0</v>
      </c>
      <c r="Y29" s="21">
        <f>D29+G29+M29+P29</f>
        <v>0</v>
      </c>
      <c r="Z29" s="22">
        <f t="shared" si="8"/>
        <v>0</v>
      </c>
      <c r="AA29" s="175"/>
      <c r="AB29" s="176"/>
      <c r="AC29" s="176"/>
      <c r="AD29" s="177"/>
      <c r="AE29" s="171"/>
    </row>
    <row r="30" spans="1:31" ht="17.25" customHeight="1">
      <c r="A30" s="181" t="s">
        <v>25</v>
      </c>
      <c r="B30" s="37">
        <v>0</v>
      </c>
      <c r="C30" s="152" t="s">
        <v>20</v>
      </c>
      <c r="D30" s="37">
        <v>2</v>
      </c>
      <c r="E30" s="37">
        <v>1</v>
      </c>
      <c r="F30" s="152" t="s">
        <v>20</v>
      </c>
      <c r="G30" s="37">
        <v>4</v>
      </c>
      <c r="H30" s="37">
        <v>0</v>
      </c>
      <c r="I30" s="150" t="s">
        <v>20</v>
      </c>
      <c r="J30" s="37">
        <v>2</v>
      </c>
      <c r="K30" s="182"/>
      <c r="L30" s="183"/>
      <c r="M30" s="182"/>
      <c r="N30" s="32">
        <v>4</v>
      </c>
      <c r="O30" s="152" t="s">
        <v>20</v>
      </c>
      <c r="P30" s="33">
        <v>1</v>
      </c>
      <c r="Q30" s="34"/>
      <c r="R30" s="34"/>
      <c r="S30" s="34"/>
      <c r="T30" s="35">
        <f>IF(B30&gt;D30,1,"0")+IF(E30&gt;G30,1,"0")+IF(H30&gt;J30,1,"0")+IF(N30&gt;P30,1,"0")</f>
        <v>1</v>
      </c>
      <c r="U30" s="13">
        <f>IF(B30="",0,IF(B30=D30,1,"0"))+IF(E30="",0,IF(E30=G30,1,"0"))+IF(H30="",0,IF(H30=J30,1,"0"))+IF(N30="",0,IF(N30=P30,1,"0"))</f>
        <v>0</v>
      </c>
      <c r="V30" s="14">
        <f>IF(B30&lt;D30,1,"0")+IF(E30&lt;G30,1,"0")+IF(H30&lt;J30,1,"0")+IF(N30&lt;P30,1,"0")</f>
        <v>3</v>
      </c>
      <c r="W30" s="26">
        <f t="shared" si="7"/>
        <v>3</v>
      </c>
      <c r="X30" s="27">
        <f>B30+E30+H30+N30</f>
        <v>5</v>
      </c>
      <c r="Y30" s="13">
        <f>D30+G30+J30+P30</f>
        <v>9</v>
      </c>
      <c r="Z30" s="36">
        <f t="shared" si="8"/>
        <v>-4</v>
      </c>
      <c r="AA30" s="188">
        <f>RANK(AB30,$AB$18:$AB$34)</f>
        <v>3</v>
      </c>
      <c r="AB30" s="176">
        <f>SUM(W30:W33)</f>
        <v>11</v>
      </c>
      <c r="AC30" s="176">
        <f>SUM(X30:X33)</f>
        <v>15</v>
      </c>
      <c r="AD30" s="177">
        <f>SUM(Y30:Y33)</f>
        <v>18</v>
      </c>
      <c r="AE30" s="171">
        <f>AC30-AD30</f>
        <v>-3</v>
      </c>
    </row>
    <row r="31" spans="1:31" ht="17.25" customHeight="1">
      <c r="A31" s="181"/>
      <c r="B31" s="169">
        <v>5</v>
      </c>
      <c r="C31" s="170" t="s">
        <v>20</v>
      </c>
      <c r="D31" s="169">
        <v>0</v>
      </c>
      <c r="E31" s="37">
        <v>3</v>
      </c>
      <c r="F31" s="153" t="s">
        <v>20</v>
      </c>
      <c r="G31" s="37">
        <v>2</v>
      </c>
      <c r="H31" s="37">
        <v>0</v>
      </c>
      <c r="I31" s="153" t="s">
        <v>20</v>
      </c>
      <c r="J31" s="37">
        <v>2</v>
      </c>
      <c r="K31" s="182"/>
      <c r="L31" s="182"/>
      <c r="M31" s="182"/>
      <c r="N31" s="38">
        <v>0</v>
      </c>
      <c r="O31" s="153" t="s">
        <v>20</v>
      </c>
      <c r="P31" s="39">
        <v>1</v>
      </c>
      <c r="Q31" s="34"/>
      <c r="R31" s="34"/>
      <c r="S31" s="34"/>
      <c r="T31" s="35">
        <f>IF(B31&gt;D31,1,"0")+IF(E31&gt;G31,1,"0")+IF(H31&gt;J31,1,"0")+IF(N31&gt;P31,1,"0")</f>
        <v>2</v>
      </c>
      <c r="U31" s="13">
        <f>IF(B31="",0,IF(B31=D31,1,"0"))+IF(E31="",0,IF(E31=G31,1,"0"))+IF(H31="",0,IF(H31=J31,1,"0"))+IF(N31="",0,IF(N31=P31,1,"0"))</f>
        <v>0</v>
      </c>
      <c r="V31" s="14">
        <f>IF(B31&lt;D31,1,"0")+IF(E31&lt;G31,1,"0")+IF(H31&lt;J31,1,"0")+IF(N31&lt;P31,1,"0")</f>
        <v>2</v>
      </c>
      <c r="W31" s="40">
        <f t="shared" si="7"/>
        <v>6</v>
      </c>
      <c r="X31" s="27">
        <f>B31+E31+H31+N31</f>
        <v>8</v>
      </c>
      <c r="Y31" s="13">
        <f>D31+G31+J31+P31</f>
        <v>5</v>
      </c>
      <c r="Z31" s="41">
        <f t="shared" si="8"/>
        <v>3</v>
      </c>
      <c r="AA31" s="188"/>
      <c r="AB31" s="176"/>
      <c r="AC31" s="176"/>
      <c r="AD31" s="177"/>
      <c r="AE31" s="171"/>
    </row>
    <row r="32" spans="1:31" ht="17.25" customHeight="1">
      <c r="A32" s="181"/>
      <c r="B32" s="31">
        <v>1</v>
      </c>
      <c r="C32" s="153" t="s">
        <v>20</v>
      </c>
      <c r="D32" s="31">
        <v>1</v>
      </c>
      <c r="E32" s="31">
        <v>1</v>
      </c>
      <c r="F32" s="153" t="s">
        <v>20</v>
      </c>
      <c r="G32" s="31">
        <v>1</v>
      </c>
      <c r="H32" s="31"/>
      <c r="I32" s="153" t="s">
        <v>20</v>
      </c>
      <c r="J32" s="31"/>
      <c r="K32" s="182"/>
      <c r="L32" s="182"/>
      <c r="M32" s="182"/>
      <c r="N32" s="38">
        <v>0</v>
      </c>
      <c r="O32" s="153" t="s">
        <v>20</v>
      </c>
      <c r="P32" s="39">
        <v>2</v>
      </c>
      <c r="Q32" s="34"/>
      <c r="R32" s="34"/>
      <c r="S32" s="34"/>
      <c r="T32" s="35">
        <f>IF(B32&gt;D32,1,"0")+IF(E32&gt;G32,1,"0")+IF(H32&gt;J32,1,"0")+IF(N32&gt;P32,1,"0")</f>
        <v>0</v>
      </c>
      <c r="U32" s="13">
        <f>IF(B32="",0,IF(B32=D32,1,"0"))+IF(E32="",0,IF(E32=G32,1,"0"))+IF(H32="",0,IF(H32=J32,1,"0"))+IF(N32="",0,IF(N32=P32,1,"0"))</f>
        <v>2</v>
      </c>
      <c r="V32" s="14">
        <f>IF(B32&lt;D32,1,"0")+IF(E32&lt;G32,1,"0")+IF(H32&lt;J32,1,"0")+IF(N32&lt;P32,1,"0")</f>
        <v>1</v>
      </c>
      <c r="W32" s="40">
        <f t="shared" si="7"/>
        <v>2</v>
      </c>
      <c r="X32" s="27">
        <f>B32+E32+H32+N32</f>
        <v>2</v>
      </c>
      <c r="Y32" s="13">
        <f>D32+G32+J32+P32</f>
        <v>4</v>
      </c>
      <c r="Z32" s="41">
        <f t="shared" si="8"/>
        <v>-2</v>
      </c>
      <c r="AA32" s="188"/>
      <c r="AB32" s="176"/>
      <c r="AC32" s="176"/>
      <c r="AD32" s="177"/>
      <c r="AE32" s="171"/>
    </row>
    <row r="33" spans="1:31" ht="17.25" customHeight="1">
      <c r="A33" s="181"/>
      <c r="B33" s="31"/>
      <c r="C33" s="151" t="s">
        <v>20</v>
      </c>
      <c r="D33" s="31"/>
      <c r="E33" s="31"/>
      <c r="F33" s="151" t="s">
        <v>20</v>
      </c>
      <c r="G33" s="31"/>
      <c r="H33" s="31"/>
      <c r="I33" s="151" t="s">
        <v>20</v>
      </c>
      <c r="J33" s="31"/>
      <c r="K33" s="182"/>
      <c r="L33" s="182"/>
      <c r="M33" s="182"/>
      <c r="N33" s="42"/>
      <c r="O33" s="151" t="s">
        <v>20</v>
      </c>
      <c r="P33" s="43"/>
      <c r="Q33" s="34"/>
      <c r="R33" s="34"/>
      <c r="S33" s="34"/>
      <c r="T33" s="54">
        <f>IF(B33&gt;D33,1,"0")+IF(E33&gt;G33,1,"0")+IF(H33&gt;J33,1,"0")+IF(N33&gt;P33,1,"0")</f>
        <v>0</v>
      </c>
      <c r="U33" s="21">
        <f>IF(B33="",0,IF(B33=D33,1,"0"))+IF(E33="",0,IF(E33=G33,1,"0"))+IF(H33="",0,IF(H33=J33,1,"0"))+IF(N33="",0,IF(N33=P33,1,"0"))</f>
        <v>0</v>
      </c>
      <c r="V33" s="55">
        <f>IF(B33&lt;D33,1,"0")+IF(E33&lt;G33,1,"0")+IF(H33&lt;J33,1,"0")+IF(N33&lt;P33,1,"0")</f>
        <v>0</v>
      </c>
      <c r="W33" s="23">
        <f t="shared" si="7"/>
        <v>0</v>
      </c>
      <c r="X33" s="24">
        <f>B33+E33+H33+N33</f>
        <v>0</v>
      </c>
      <c r="Y33" s="21">
        <f>D33+G33+J33+P33</f>
        <v>0</v>
      </c>
      <c r="Z33" s="22">
        <f t="shared" si="8"/>
        <v>0</v>
      </c>
      <c r="AA33" s="188"/>
      <c r="AB33" s="176"/>
      <c r="AC33" s="176"/>
      <c r="AD33" s="177"/>
      <c r="AE33" s="171"/>
    </row>
    <row r="34" spans="1:31" ht="17.25" customHeight="1">
      <c r="A34" s="172" t="s">
        <v>26</v>
      </c>
      <c r="B34" s="56">
        <v>4</v>
      </c>
      <c r="C34" s="152" t="s">
        <v>20</v>
      </c>
      <c r="D34" s="57">
        <v>1</v>
      </c>
      <c r="E34" s="57">
        <v>6</v>
      </c>
      <c r="F34" s="152" t="s">
        <v>20</v>
      </c>
      <c r="G34" s="57">
        <v>1</v>
      </c>
      <c r="H34" s="57">
        <v>4</v>
      </c>
      <c r="I34" s="152" t="s">
        <v>20</v>
      </c>
      <c r="J34" s="57">
        <v>2</v>
      </c>
      <c r="K34" s="57">
        <v>1</v>
      </c>
      <c r="L34" s="150" t="s">
        <v>20</v>
      </c>
      <c r="M34" s="32">
        <v>4</v>
      </c>
      <c r="N34" s="187"/>
      <c r="O34" s="187"/>
      <c r="P34" s="187"/>
      <c r="Q34" s="34"/>
      <c r="R34" s="34"/>
      <c r="S34" s="34"/>
      <c r="T34" s="35">
        <f>IF(B34&gt;D34,1,"0")+IF(E34&gt;G34,1,"0")+IF(H34&gt;J34,1,"0")+IF(K34&gt;M34,1,"0")</f>
        <v>3</v>
      </c>
      <c r="U34" s="13">
        <f>IF(B34="",0,IF(B34=D34,1,"0"))+IF(E34="",0,IF(E34=G34,1,"0"))+IF(H34="",0,IF(H34=J34,1,"0"))+IF(K34="",0,IF(K34=M34,1,"0"))</f>
        <v>0</v>
      </c>
      <c r="V34" s="14">
        <f>IF(B34&lt;D34,1,"0")+IF(E34&lt;G34,1,"0")+IF(H34&lt;J34,1,"0")+IF(K34&lt;M34,1,"0")</f>
        <v>1</v>
      </c>
      <c r="W34" s="26">
        <f t="shared" si="7"/>
        <v>9</v>
      </c>
      <c r="X34" s="27">
        <f>B34+E34+H34+K34</f>
        <v>15</v>
      </c>
      <c r="Y34" s="13">
        <f>D34+G34+J34+M34</f>
        <v>8</v>
      </c>
      <c r="Z34" s="36">
        <f t="shared" si="8"/>
        <v>7</v>
      </c>
      <c r="AA34" s="188">
        <f>RANK(AB34,$AB$18:$AB$34)</f>
        <v>1</v>
      </c>
      <c r="AB34" s="176">
        <f>SUM(W34:W37)</f>
        <v>26</v>
      </c>
      <c r="AC34" s="176">
        <f>SUM(X34:X37)</f>
        <v>35</v>
      </c>
      <c r="AD34" s="177">
        <f>SUM(Y34:Y37)</f>
        <v>19</v>
      </c>
      <c r="AE34" s="171">
        <f>AC34-AD34</f>
        <v>16</v>
      </c>
    </row>
    <row r="35" spans="1:31" ht="17.25" customHeight="1">
      <c r="A35" s="172"/>
      <c r="B35" s="58">
        <v>0</v>
      </c>
      <c r="C35" s="153" t="s">
        <v>20</v>
      </c>
      <c r="D35" s="37">
        <v>4</v>
      </c>
      <c r="E35" s="37">
        <v>4</v>
      </c>
      <c r="F35" s="153" t="s">
        <v>20</v>
      </c>
      <c r="G35" s="37">
        <v>2</v>
      </c>
      <c r="H35" s="37">
        <v>0</v>
      </c>
      <c r="I35" s="153" t="s">
        <v>20</v>
      </c>
      <c r="J35" s="37">
        <v>0</v>
      </c>
      <c r="K35" s="37">
        <v>1</v>
      </c>
      <c r="L35" s="153" t="s">
        <v>20</v>
      </c>
      <c r="M35" s="38">
        <v>0</v>
      </c>
      <c r="N35" s="187"/>
      <c r="O35" s="187"/>
      <c r="P35" s="187"/>
      <c r="Q35" s="34"/>
      <c r="R35" s="34"/>
      <c r="S35" s="34"/>
      <c r="T35" s="35">
        <f>IF(B35&gt;D35,1,"0")+IF(E35&gt;G35,1,"0")+IF(H35&gt;J35,1,"0")+IF(K35&gt;M35,1,"0")</f>
        <v>2</v>
      </c>
      <c r="U35" s="13">
        <f>IF(B35="",0,IF(B35=D35,1,"0"))+IF(E35="",0,IF(E35=G35,1,"0"))+IF(H35="",0,IF(H35=J35,1,"0"))+IF(K35="",0,IF(K35=M35,1,"0"))</f>
        <v>1</v>
      </c>
      <c r="V35" s="14">
        <f>IF(B35&lt;D35,1,"0")+IF(E35&lt;G35,1,"0")+IF(H35&lt;J35,1,"0")+IF(K35&lt;M35,1,"0")</f>
        <v>1</v>
      </c>
      <c r="W35" s="40">
        <f t="shared" si="7"/>
        <v>7</v>
      </c>
      <c r="X35" s="50">
        <f>B35+E35+H35+K35</f>
        <v>5</v>
      </c>
      <c r="Y35" s="48">
        <f>D35+G35+J35+M35</f>
        <v>6</v>
      </c>
      <c r="Z35" s="41">
        <f t="shared" si="8"/>
        <v>-1</v>
      </c>
      <c r="AA35" s="188"/>
      <c r="AB35" s="176"/>
      <c r="AC35" s="176"/>
      <c r="AD35" s="177"/>
      <c r="AE35" s="171"/>
    </row>
    <row r="36" spans="1:31" ht="17.25" customHeight="1">
      <c r="A36" s="172"/>
      <c r="B36" s="58">
        <v>5</v>
      </c>
      <c r="C36" s="153" t="s">
        <v>20</v>
      </c>
      <c r="D36" s="37">
        <v>2</v>
      </c>
      <c r="E36" s="37">
        <v>2</v>
      </c>
      <c r="F36" s="153" t="s">
        <v>20</v>
      </c>
      <c r="G36" s="37">
        <v>2</v>
      </c>
      <c r="H36" s="37">
        <v>6</v>
      </c>
      <c r="I36" s="153" t="s">
        <v>20</v>
      </c>
      <c r="J36" s="37">
        <v>1</v>
      </c>
      <c r="K36" s="37">
        <v>2</v>
      </c>
      <c r="L36" s="153" t="s">
        <v>20</v>
      </c>
      <c r="M36" s="38">
        <v>0</v>
      </c>
      <c r="N36" s="187"/>
      <c r="O36" s="187"/>
      <c r="P36" s="187"/>
      <c r="Q36" s="34"/>
      <c r="R36" s="34"/>
      <c r="S36" s="34"/>
      <c r="T36" s="35">
        <f>IF(B36&gt;D36,1,"0")+IF(E36&gt;G36,1,"0")+IF(H36&gt;J36,1,"0")+IF(K36&gt;M36,1,"0")</f>
        <v>3</v>
      </c>
      <c r="U36" s="13">
        <f>IF(B36="",0,IF(B36=D36,1,"0"))+IF(E36="",0,IF(E36=G36,1,"0"))+IF(H36="",0,IF(H36=J36,1,"0"))+IF(K36="",0,IF(K36=M36,1,"0"))</f>
        <v>1</v>
      </c>
      <c r="V36" s="14">
        <f>IF(B36&lt;D36,1,"0")+IF(E36&lt;G36,1,"0")+IF(H36&lt;J36,1,"0")+IF(K36&lt;M36,1,"0")</f>
        <v>0</v>
      </c>
      <c r="W36" s="40">
        <f t="shared" si="7"/>
        <v>10</v>
      </c>
      <c r="X36" s="50">
        <f>B36+E36+H36+K36</f>
        <v>15</v>
      </c>
      <c r="Y36" s="48">
        <f>D36+G36+J36+M36</f>
        <v>5</v>
      </c>
      <c r="Z36" s="41">
        <f t="shared" si="8"/>
        <v>10</v>
      </c>
      <c r="AA36" s="188"/>
      <c r="AB36" s="176"/>
      <c r="AC36" s="176"/>
      <c r="AD36" s="177"/>
      <c r="AE36" s="171"/>
    </row>
    <row r="37" spans="1:31" ht="17.25" customHeight="1">
      <c r="A37" s="172"/>
      <c r="B37" s="59"/>
      <c r="C37" s="151" t="s">
        <v>20</v>
      </c>
      <c r="D37" s="19"/>
      <c r="E37" s="19"/>
      <c r="F37" s="151" t="s">
        <v>20</v>
      </c>
      <c r="G37" s="19"/>
      <c r="H37" s="19"/>
      <c r="I37" s="151" t="s">
        <v>20</v>
      </c>
      <c r="J37" s="19"/>
      <c r="K37" s="19"/>
      <c r="L37" s="151" t="s">
        <v>20</v>
      </c>
      <c r="M37" s="42"/>
      <c r="N37" s="187"/>
      <c r="O37" s="187"/>
      <c r="P37" s="187"/>
      <c r="Q37" s="34"/>
      <c r="R37" s="34"/>
      <c r="S37" s="34"/>
      <c r="T37" s="54">
        <f>IF(B37&gt;D37,1,"0")+IF(E37&gt;G37,1,"0")+IF(H37&gt;J37,1,"0")+IF(K37&gt;M37,1,"0")</f>
        <v>0</v>
      </c>
      <c r="U37" s="21">
        <f>IF(B37="",0,IF(B37=D37,1,"0"))+IF(E37="",0,IF(E37=G37,1,"0"))+IF(H37="",0,IF(H37=J37,1,"0"))+IF(K37="",0,IF(K37=M37,1,"0"))</f>
        <v>0</v>
      </c>
      <c r="V37" s="55">
        <f>IF(B37&lt;D37,1,"0")+IF(E37&lt;G37,1,"0")+IF(H37&lt;J37,1,"0")+IF(K37&lt;M37,1,"0")</f>
        <v>0</v>
      </c>
      <c r="W37" s="23">
        <f t="shared" si="7"/>
        <v>0</v>
      </c>
      <c r="X37" s="24">
        <f>B37+E37+H37+K37</f>
        <v>0</v>
      </c>
      <c r="Y37" s="21">
        <f>D37+G37+J37+M37</f>
        <v>0</v>
      </c>
      <c r="Z37" s="22">
        <f t="shared" si="8"/>
        <v>0</v>
      </c>
      <c r="AA37" s="188"/>
      <c r="AB37" s="176"/>
      <c r="AC37" s="176"/>
      <c r="AD37" s="177"/>
      <c r="AE37" s="171"/>
    </row>
    <row r="38" spans="1:31" ht="7.5" customHeight="1">
      <c r="A38" s="60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34"/>
      <c r="M38" s="34"/>
      <c r="N38" s="34"/>
      <c r="O38" s="34"/>
      <c r="P38" s="34"/>
      <c r="Q38" s="34"/>
      <c r="R38" s="34"/>
      <c r="S38" s="34"/>
      <c r="T38" s="62"/>
      <c r="U38" s="63"/>
      <c r="V38" s="63"/>
      <c r="W38" s="63"/>
      <c r="X38" s="63"/>
      <c r="Y38" s="63"/>
      <c r="Z38" s="63"/>
      <c r="AA38" s="64"/>
      <c r="AB38" s="65"/>
      <c r="AC38" s="65"/>
      <c r="AD38" s="66"/>
      <c r="AE38" s="65"/>
    </row>
    <row r="39" spans="1:19" ht="39" customHeight="1">
      <c r="A39" s="2" t="s">
        <v>27</v>
      </c>
      <c r="D39" s="3"/>
      <c r="K39" s="67"/>
      <c r="L39" s="67"/>
      <c r="M39" s="67"/>
      <c r="N39"/>
      <c r="O39"/>
      <c r="P39"/>
      <c r="Q39"/>
      <c r="R39"/>
      <c r="S39"/>
    </row>
    <row r="40" spans="1:31" ht="27" customHeight="1">
      <c r="A40" s="4" t="s">
        <v>1</v>
      </c>
      <c r="B40" s="184" t="s">
        <v>28</v>
      </c>
      <c r="C40" s="184"/>
      <c r="D40" s="184"/>
      <c r="E40" s="185" t="s">
        <v>29</v>
      </c>
      <c r="F40" s="185"/>
      <c r="G40" s="185"/>
      <c r="H40" s="185" t="s">
        <v>30</v>
      </c>
      <c r="I40" s="185"/>
      <c r="J40" s="185"/>
      <c r="K40" s="186" t="s">
        <v>31</v>
      </c>
      <c r="L40" s="186"/>
      <c r="M40" s="186"/>
      <c r="N40" s="29"/>
      <c r="O40" s="29"/>
      <c r="P40" s="29"/>
      <c r="Q40" s="29"/>
      <c r="R40" s="29"/>
      <c r="S40" s="29"/>
      <c r="T40" s="30" t="s">
        <v>8</v>
      </c>
      <c r="U40" s="6" t="s">
        <v>9</v>
      </c>
      <c r="V40" s="8" t="s">
        <v>10</v>
      </c>
      <c r="W40" s="9" t="s">
        <v>11</v>
      </c>
      <c r="X40" s="5" t="s">
        <v>12</v>
      </c>
      <c r="Y40" s="6" t="s">
        <v>13</v>
      </c>
      <c r="Z40" s="10" t="s">
        <v>14</v>
      </c>
      <c r="AA40" s="5" t="s">
        <v>15</v>
      </c>
      <c r="AB40" s="6" t="s">
        <v>16</v>
      </c>
      <c r="AC40" s="6" t="s">
        <v>17</v>
      </c>
      <c r="AD40" s="6" t="s">
        <v>18</v>
      </c>
      <c r="AE40" s="10" t="s">
        <v>19</v>
      </c>
    </row>
    <row r="41" spans="1:31" ht="17.25" customHeight="1">
      <c r="A41" s="172" t="s">
        <v>28</v>
      </c>
      <c r="B41" s="180"/>
      <c r="C41" s="180"/>
      <c r="D41" s="180"/>
      <c r="E41" s="37">
        <v>3</v>
      </c>
      <c r="F41" s="150" t="s">
        <v>20</v>
      </c>
      <c r="G41" s="37">
        <v>4</v>
      </c>
      <c r="H41" s="31">
        <v>3</v>
      </c>
      <c r="I41" s="150" t="s">
        <v>20</v>
      </c>
      <c r="J41" s="31">
        <v>1</v>
      </c>
      <c r="K41" s="31">
        <v>8</v>
      </c>
      <c r="L41" s="150" t="s">
        <v>20</v>
      </c>
      <c r="M41" s="68">
        <v>1</v>
      </c>
      <c r="N41" s="34"/>
      <c r="P41" s="34"/>
      <c r="Q41" s="34"/>
      <c r="R41" s="34"/>
      <c r="S41" s="34"/>
      <c r="T41" s="35">
        <f>IF(E41&gt;G41,1,"0")+IF(H41&gt;J41,1,"0")+IF(K41&gt;M41,1,"0")</f>
        <v>2</v>
      </c>
      <c r="U41" s="13">
        <f>IF(E41="",0,IF(E41=G41,1,"0"))+IF(H41="",0,IF(H41=J41,1,"0"))+IF(K41="",0,IF(K41=M41,1,"0"))</f>
        <v>0</v>
      </c>
      <c r="V41" s="14">
        <f>IF(E41&lt;G41,1,"0")+IF(H41&lt;J41,1,"0")+IF(K41&lt;M41,1,"0")</f>
        <v>1</v>
      </c>
      <c r="W41" s="26">
        <f aca="true" t="shared" si="9" ref="W41:W56">T41*3+U41*1+V41*0</f>
        <v>6</v>
      </c>
      <c r="X41" s="27">
        <f aca="true" t="shared" si="10" ref="X41:X56">B41+E41+H41+K41</f>
        <v>14</v>
      </c>
      <c r="Y41" s="13">
        <f aca="true" t="shared" si="11" ref="Y41:Y56">D41+G41+J41+M41</f>
        <v>6</v>
      </c>
      <c r="Z41" s="36">
        <f aca="true" t="shared" si="12" ref="Z41:Z56">X41-Y41</f>
        <v>8</v>
      </c>
      <c r="AA41" s="175">
        <f>RANK(AB41,$AB$41:$AB$56)</f>
        <v>2</v>
      </c>
      <c r="AB41" s="176">
        <f>SUM(W41:W44)</f>
        <v>16</v>
      </c>
      <c r="AC41" s="176">
        <f>SUM(X41:X44)</f>
        <v>36</v>
      </c>
      <c r="AD41" s="177">
        <f>SUM(Y41:Y44)</f>
        <v>10</v>
      </c>
      <c r="AE41" s="171">
        <f>AC41-AD41</f>
        <v>26</v>
      </c>
    </row>
    <row r="42" spans="1:31" ht="17.25" customHeight="1">
      <c r="A42" s="172"/>
      <c r="B42" s="180"/>
      <c r="C42" s="180"/>
      <c r="D42" s="180"/>
      <c r="E42" s="37">
        <v>2</v>
      </c>
      <c r="F42" s="153" t="s">
        <v>20</v>
      </c>
      <c r="G42" s="37">
        <v>2</v>
      </c>
      <c r="H42" s="31">
        <v>0</v>
      </c>
      <c r="I42" s="153" t="s">
        <v>20</v>
      </c>
      <c r="J42" s="31">
        <v>1</v>
      </c>
      <c r="K42" s="31">
        <v>10</v>
      </c>
      <c r="L42" s="153" t="s">
        <v>20</v>
      </c>
      <c r="M42" s="69">
        <v>0</v>
      </c>
      <c r="N42" s="34"/>
      <c r="O42" s="34"/>
      <c r="P42" s="34"/>
      <c r="Q42" s="34"/>
      <c r="R42" s="34"/>
      <c r="S42" s="34"/>
      <c r="T42" s="47">
        <f>IF(E42&gt;G42,1,"0")+IF(H42&gt;J42,1,"0")+IF(K42&gt;M42,1,"0")</f>
        <v>1</v>
      </c>
      <c r="U42" s="48">
        <f>IF(E42="",0,IF(E42=G42,1,"0"))+IF(H42="",0,IF(H42=J42,1,"0"))+IF(K42="",0,IF(K42=M42,1,"0"))</f>
        <v>1</v>
      </c>
      <c r="V42" s="49">
        <f>IF(E42&lt;G42,1,"0")+IF(H42&lt;J42,1,"0")+IF(K42&lt;M42,1,"0")</f>
        <v>1</v>
      </c>
      <c r="W42" s="40">
        <f t="shared" si="9"/>
        <v>4</v>
      </c>
      <c r="X42" s="50">
        <f t="shared" si="10"/>
        <v>12</v>
      </c>
      <c r="Y42" s="48">
        <f t="shared" si="11"/>
        <v>3</v>
      </c>
      <c r="Z42" s="41">
        <f t="shared" si="12"/>
        <v>9</v>
      </c>
      <c r="AA42" s="175"/>
      <c r="AB42" s="176"/>
      <c r="AC42" s="176"/>
      <c r="AD42" s="177"/>
      <c r="AE42" s="171"/>
    </row>
    <row r="43" spans="1:31" ht="17.25" customHeight="1">
      <c r="A43" s="172"/>
      <c r="B43" s="180"/>
      <c r="C43" s="180"/>
      <c r="D43" s="180"/>
      <c r="E43" s="31"/>
      <c r="F43" s="153" t="s">
        <v>20</v>
      </c>
      <c r="G43" s="31"/>
      <c r="H43" s="31">
        <v>7</v>
      </c>
      <c r="I43" s="154" t="s">
        <v>20</v>
      </c>
      <c r="J43" s="31">
        <v>1</v>
      </c>
      <c r="K43" s="31">
        <v>3</v>
      </c>
      <c r="L43" s="153" t="s">
        <v>20</v>
      </c>
      <c r="M43" s="69">
        <v>0</v>
      </c>
      <c r="N43" s="34"/>
      <c r="O43" s="34"/>
      <c r="P43" s="34"/>
      <c r="Q43" s="34"/>
      <c r="R43" s="34"/>
      <c r="S43" s="34"/>
      <c r="T43" s="47">
        <f>IF(E43&gt;G43,1,"0")+IF(H43&gt;J43,1,"0")+IF(K43&gt;M43,1,"0")</f>
        <v>2</v>
      </c>
      <c r="U43" s="48">
        <f>IF(E43="",0,IF(E43=G43,1,"0"))+IF(H43="",0,IF(H43=J43,1,"0"))+IF(K43="",0,IF(K43=M43,1,"0"))</f>
        <v>0</v>
      </c>
      <c r="V43" s="49">
        <f>IF(E43&lt;G43,1,"0")+IF(H43&lt;J43,1,"0")+IF(K43&lt;M43,1,"0")</f>
        <v>0</v>
      </c>
      <c r="W43" s="40">
        <f t="shared" si="9"/>
        <v>6</v>
      </c>
      <c r="X43" s="50">
        <f t="shared" si="10"/>
        <v>10</v>
      </c>
      <c r="Y43" s="48">
        <f t="shared" si="11"/>
        <v>1</v>
      </c>
      <c r="Z43" s="41">
        <f t="shared" si="12"/>
        <v>9</v>
      </c>
      <c r="AA43" s="175"/>
      <c r="AB43" s="176"/>
      <c r="AC43" s="176"/>
      <c r="AD43" s="177"/>
      <c r="AE43" s="171"/>
    </row>
    <row r="44" spans="1:31" ht="17.25" customHeight="1">
      <c r="A44" s="172"/>
      <c r="B44" s="180"/>
      <c r="C44" s="180"/>
      <c r="D44" s="180"/>
      <c r="E44" s="19"/>
      <c r="F44" s="151" t="s">
        <v>20</v>
      </c>
      <c r="G44" s="19"/>
      <c r="H44" s="19"/>
      <c r="I44" s="151" t="s">
        <v>20</v>
      </c>
      <c r="J44" s="19"/>
      <c r="K44" s="19"/>
      <c r="L44" s="151" t="s">
        <v>20</v>
      </c>
      <c r="M44" s="70"/>
      <c r="N44" s="34"/>
      <c r="O44" s="34"/>
      <c r="P44" s="34"/>
      <c r="Q44" s="34"/>
      <c r="R44" s="34"/>
      <c r="S44" s="34"/>
      <c r="T44" s="54">
        <f>IF(E44&gt;G44,1,"0")+IF(H44&gt;J44,1,"0")+IF(K44&gt;M44,1,"0")</f>
        <v>0</v>
      </c>
      <c r="U44" s="21">
        <f>IF(E44="",0,IF(E44=G44,1,"0"))+IF(H44="",0,IF(H44=J44,1,"0"))+IF(K44="",0,IF(K44=M44,1,"0"))</f>
        <v>0</v>
      </c>
      <c r="V44" s="55">
        <f>IF(E44&lt;G44,1,"0")+IF(H44&lt;J44,1,"0")+IF(K44&lt;M44,1,"0")</f>
        <v>0</v>
      </c>
      <c r="W44" s="23">
        <f t="shared" si="9"/>
        <v>0</v>
      </c>
      <c r="X44" s="24">
        <f t="shared" si="10"/>
        <v>0</v>
      </c>
      <c r="Y44" s="21">
        <f t="shared" si="11"/>
        <v>0</v>
      </c>
      <c r="Z44" s="22">
        <f t="shared" si="12"/>
        <v>0</v>
      </c>
      <c r="AA44" s="175"/>
      <c r="AB44" s="176"/>
      <c r="AC44" s="176"/>
      <c r="AD44" s="177"/>
      <c r="AE44" s="171"/>
    </row>
    <row r="45" spans="1:31" ht="17.25" customHeight="1">
      <c r="A45" s="172" t="s">
        <v>29</v>
      </c>
      <c r="B45" s="51">
        <v>4</v>
      </c>
      <c r="C45" s="150" t="s">
        <v>20</v>
      </c>
      <c r="D45" s="31">
        <v>3</v>
      </c>
      <c r="E45" s="178"/>
      <c r="F45" s="179"/>
      <c r="G45" s="178"/>
      <c r="H45" s="31">
        <v>1</v>
      </c>
      <c r="I45" s="152" t="s">
        <v>20</v>
      </c>
      <c r="J45" s="31">
        <v>3</v>
      </c>
      <c r="K45" s="31">
        <v>3</v>
      </c>
      <c r="L45" s="152" t="s">
        <v>20</v>
      </c>
      <c r="M45" s="69">
        <v>0</v>
      </c>
      <c r="N45" s="34"/>
      <c r="O45" s="34"/>
      <c r="P45" s="34"/>
      <c r="Q45" s="34"/>
      <c r="R45" s="34"/>
      <c r="S45" s="34"/>
      <c r="T45" s="44">
        <f>IF(B45&gt;D45,1,"0")+IF(H45&gt;J45,1,"0")+IF(K45&gt;M45,1,"0")</f>
        <v>2</v>
      </c>
      <c r="U45" s="17">
        <f>IF(B45="",0,IF(B45=D45,1,"0"))+IF(H45="",0,IF(H45=J45,1,"0"))+IF(K45="",0,IF(K45=M45,1,"0"))</f>
        <v>0</v>
      </c>
      <c r="V45" s="45">
        <f>IF(B45&lt;D45,1,"0")+IF(H45&lt;J45,1,"0")+IF(K45&lt;M45,1,"0")</f>
        <v>1</v>
      </c>
      <c r="W45" s="15">
        <f t="shared" si="9"/>
        <v>6</v>
      </c>
      <c r="X45" s="16">
        <f t="shared" si="10"/>
        <v>8</v>
      </c>
      <c r="Y45" s="17">
        <f t="shared" si="11"/>
        <v>6</v>
      </c>
      <c r="Z45" s="46">
        <f t="shared" si="12"/>
        <v>2</v>
      </c>
      <c r="AA45" s="175">
        <f>RANK(AB45,$AB$41:$AB$56)</f>
        <v>3</v>
      </c>
      <c r="AB45" s="176">
        <f>SUM(W45:W48)</f>
        <v>13</v>
      </c>
      <c r="AC45" s="176">
        <f>SUM(X45:X48)</f>
        <v>17</v>
      </c>
      <c r="AD45" s="177">
        <f>SUM(Y45:Y48)</f>
        <v>13</v>
      </c>
      <c r="AE45" s="171">
        <f>AC45-AD45</f>
        <v>4</v>
      </c>
    </row>
    <row r="46" spans="1:31" ht="17.25" customHeight="1">
      <c r="A46" s="172"/>
      <c r="B46" s="51">
        <v>2</v>
      </c>
      <c r="C46" s="153" t="s">
        <v>20</v>
      </c>
      <c r="D46" s="31">
        <v>2</v>
      </c>
      <c r="E46" s="178"/>
      <c r="F46" s="178"/>
      <c r="G46" s="178"/>
      <c r="H46" s="31">
        <v>0</v>
      </c>
      <c r="I46" s="153" t="s">
        <v>20</v>
      </c>
      <c r="J46" s="31">
        <v>2</v>
      </c>
      <c r="K46" s="31">
        <v>4</v>
      </c>
      <c r="L46" s="153" t="s">
        <v>20</v>
      </c>
      <c r="M46" s="69">
        <v>1</v>
      </c>
      <c r="N46" s="34"/>
      <c r="O46" s="34"/>
      <c r="P46" s="34"/>
      <c r="Q46" s="34"/>
      <c r="R46" s="34"/>
      <c r="S46" s="34"/>
      <c r="T46" s="47">
        <f>IF(B46&gt;D46,1,"0")+IF(H46&gt;J46,1,"0")+IF(K46&gt;M46,1,"0")</f>
        <v>1</v>
      </c>
      <c r="U46" s="48">
        <f>IF(B46="",0,IF(B46=D46,1,"0"))+IF(H46="",0,IF(H46=J46,1,"0"))+IF(K46="",0,IF(K46=M46,1,"0"))</f>
        <v>1</v>
      </c>
      <c r="V46" s="49">
        <f>IF(B46&lt;D46,1,"0")+IF(H46&lt;J46,1,"0")+IF(K46&lt;M46,1,"0")</f>
        <v>1</v>
      </c>
      <c r="W46" s="40">
        <f t="shared" si="9"/>
        <v>4</v>
      </c>
      <c r="X46" s="50">
        <f t="shared" si="10"/>
        <v>6</v>
      </c>
      <c r="Y46" s="48">
        <f t="shared" si="11"/>
        <v>5</v>
      </c>
      <c r="Z46" s="41">
        <f t="shared" si="12"/>
        <v>1</v>
      </c>
      <c r="AA46" s="175"/>
      <c r="AB46" s="176"/>
      <c r="AC46" s="176"/>
      <c r="AD46" s="177"/>
      <c r="AE46" s="171"/>
    </row>
    <row r="47" spans="1:31" ht="17.25" customHeight="1">
      <c r="A47" s="172"/>
      <c r="B47" s="51"/>
      <c r="C47" s="153" t="s">
        <v>20</v>
      </c>
      <c r="D47" s="31"/>
      <c r="E47" s="178"/>
      <c r="F47" s="178"/>
      <c r="G47" s="178"/>
      <c r="H47" s="31">
        <v>0</v>
      </c>
      <c r="I47" s="153" t="s">
        <v>20</v>
      </c>
      <c r="J47" s="31">
        <v>1</v>
      </c>
      <c r="K47" s="31">
        <v>3</v>
      </c>
      <c r="L47" s="153" t="s">
        <v>20</v>
      </c>
      <c r="M47" s="69">
        <v>1</v>
      </c>
      <c r="N47" s="34"/>
      <c r="O47" s="34"/>
      <c r="P47" s="34"/>
      <c r="Q47" s="34"/>
      <c r="R47" s="34"/>
      <c r="S47" s="34"/>
      <c r="T47" s="47">
        <f>IF(B47&gt;D47,1,"0")+IF(H47&gt;J47,1,"0")+IF(K47&gt;M47,1,"0")</f>
        <v>1</v>
      </c>
      <c r="U47" s="48">
        <f>IF(B47="",0,IF(B47=D47,1,"0"))+IF(H47="",0,IF(H47=J47,1,"0"))+IF(K47="",0,IF(K47=M47,1,"0"))</f>
        <v>0</v>
      </c>
      <c r="V47" s="49">
        <f>IF(B47&lt;D47,1,"0")+IF(H47&lt;J47,1,"0")+IF(K47&lt;M47,1,"0")</f>
        <v>1</v>
      </c>
      <c r="W47" s="40">
        <f t="shared" si="9"/>
        <v>3</v>
      </c>
      <c r="X47" s="50">
        <f t="shared" si="10"/>
        <v>3</v>
      </c>
      <c r="Y47" s="48">
        <f t="shared" si="11"/>
        <v>2</v>
      </c>
      <c r="Z47" s="41">
        <f t="shared" si="12"/>
        <v>1</v>
      </c>
      <c r="AA47" s="175"/>
      <c r="AB47" s="176"/>
      <c r="AC47" s="176"/>
      <c r="AD47" s="177"/>
      <c r="AE47" s="171"/>
    </row>
    <row r="48" spans="1:31" ht="17.25" customHeight="1">
      <c r="A48" s="172"/>
      <c r="B48" s="42"/>
      <c r="C48" s="151" t="s">
        <v>20</v>
      </c>
      <c r="D48" s="19"/>
      <c r="E48" s="178"/>
      <c r="F48" s="178"/>
      <c r="G48" s="178"/>
      <c r="H48" s="19"/>
      <c r="I48" s="151" t="s">
        <v>20</v>
      </c>
      <c r="J48" s="19"/>
      <c r="K48" s="19"/>
      <c r="L48" s="151" t="s">
        <v>20</v>
      </c>
      <c r="M48" s="70"/>
      <c r="N48" s="34"/>
      <c r="O48" s="34"/>
      <c r="P48" s="34"/>
      <c r="Q48" s="34"/>
      <c r="R48" s="34"/>
      <c r="S48" s="34"/>
      <c r="T48" s="54">
        <f>IF(B48&gt;D48,1,"0")+IF(H48&gt;J48,1,"0")+IF(K48&gt;M48,1,"0")</f>
        <v>0</v>
      </c>
      <c r="U48" s="21">
        <f>IF(B48="",0,IF(B48=D48,1,"0"))+IF(H48="",0,IF(H48=J48,1,"0"))+IF(K48="",0,IF(K48=M48,1,"0"))</f>
        <v>0</v>
      </c>
      <c r="V48" s="55">
        <f>IF(B48&lt;D48,1,"0")+IF(H48&lt;J48,1,"0")+IF(K48&lt;M48,1,"0")</f>
        <v>0</v>
      </c>
      <c r="W48" s="23">
        <f t="shared" si="9"/>
        <v>0</v>
      </c>
      <c r="X48" s="24">
        <f t="shared" si="10"/>
        <v>0</v>
      </c>
      <c r="Y48" s="21">
        <f t="shared" si="11"/>
        <v>0</v>
      </c>
      <c r="Z48" s="22">
        <f t="shared" si="12"/>
        <v>0</v>
      </c>
      <c r="AA48" s="175"/>
      <c r="AB48" s="176"/>
      <c r="AC48" s="176"/>
      <c r="AD48" s="177"/>
      <c r="AE48" s="171"/>
    </row>
    <row r="49" spans="1:31" ht="17.25" customHeight="1">
      <c r="A49" s="172" t="s">
        <v>30</v>
      </c>
      <c r="B49" s="51">
        <v>1</v>
      </c>
      <c r="C49" s="152" t="s">
        <v>20</v>
      </c>
      <c r="D49" s="31">
        <v>3</v>
      </c>
      <c r="E49" s="11">
        <v>3</v>
      </c>
      <c r="F49" s="150" t="s">
        <v>20</v>
      </c>
      <c r="G49" s="11">
        <v>1</v>
      </c>
      <c r="H49" s="178"/>
      <c r="I49" s="179"/>
      <c r="J49" s="178"/>
      <c r="K49" s="31">
        <v>4</v>
      </c>
      <c r="L49" s="152" t="s">
        <v>20</v>
      </c>
      <c r="M49" s="69">
        <v>0</v>
      </c>
      <c r="N49" s="34"/>
      <c r="O49" s="34"/>
      <c r="P49" s="34"/>
      <c r="Q49" s="34"/>
      <c r="R49" s="34"/>
      <c r="S49" s="34"/>
      <c r="T49" s="44">
        <f>IF(B49&gt;D49,1,"0")+IF(E49&gt;G49,1,"0")+IF(K49&gt;M49,1,"0")</f>
        <v>2</v>
      </c>
      <c r="U49" s="17">
        <f>IF(B49="",0,IF(B49=D49,1,"0"))+IF(E49="",0,IF(E49=G49,1,"0"))+IF(K49="",0,IF(K49=M49,1,"0"))</f>
        <v>0</v>
      </c>
      <c r="V49" s="45">
        <f>IF(B49&lt;D49,1,"0")+IF(E49&lt;G49,1,"0")+IF(K49&lt;M49,1,"0")</f>
        <v>1</v>
      </c>
      <c r="W49" s="15">
        <f t="shared" si="9"/>
        <v>6</v>
      </c>
      <c r="X49" s="16">
        <f t="shared" si="10"/>
        <v>8</v>
      </c>
      <c r="Y49" s="17">
        <f t="shared" si="11"/>
        <v>4</v>
      </c>
      <c r="Z49" s="46">
        <f t="shared" si="12"/>
        <v>4</v>
      </c>
      <c r="AA49" s="175">
        <f>RANK(AB49,$AB$41:$AB$56)</f>
        <v>1</v>
      </c>
      <c r="AB49" s="176">
        <f>SUM(W49:W52)</f>
        <v>21</v>
      </c>
      <c r="AC49" s="176">
        <f>SUM(X49:X52)</f>
        <v>23</v>
      </c>
      <c r="AD49" s="177">
        <f>SUM(Y49:Y52)</f>
        <v>12</v>
      </c>
      <c r="AE49" s="171">
        <f>AC49-AD49</f>
        <v>11</v>
      </c>
    </row>
    <row r="50" spans="1:31" ht="17.25" customHeight="1">
      <c r="A50" s="172"/>
      <c r="B50" s="51">
        <v>1</v>
      </c>
      <c r="C50" s="153" t="s">
        <v>20</v>
      </c>
      <c r="D50" s="31">
        <v>0</v>
      </c>
      <c r="E50" s="37">
        <v>2</v>
      </c>
      <c r="F50" s="153" t="s">
        <v>20</v>
      </c>
      <c r="G50" s="37">
        <v>0</v>
      </c>
      <c r="H50" s="178"/>
      <c r="I50" s="178"/>
      <c r="J50" s="178"/>
      <c r="K50" s="31">
        <v>5</v>
      </c>
      <c r="L50" s="153" t="s">
        <v>20</v>
      </c>
      <c r="M50" s="69">
        <v>1</v>
      </c>
      <c r="N50" s="34"/>
      <c r="O50" s="34"/>
      <c r="P50" s="34"/>
      <c r="Q50" s="34"/>
      <c r="R50" s="34"/>
      <c r="S50" s="34"/>
      <c r="T50" s="47">
        <f>IF(B50&gt;D50,1,"0")+IF(E50&gt;G50,1,"0")+IF(K50&gt;M50,1,"0")</f>
        <v>3</v>
      </c>
      <c r="U50" s="48">
        <f>IF(B50="",0,IF(B50=D50,1,"0"))+IF(E50="",0,IF(E50=G50,1,"0"))+IF(K50="",0,IF(K50=M50,1,"0"))</f>
        <v>0</v>
      </c>
      <c r="V50" s="49">
        <f>IF(B50&lt;D50,1,"0")+IF(E50&lt;G50,1,"0")+IF(K50&lt;M50,1,"0")</f>
        <v>0</v>
      </c>
      <c r="W50" s="40">
        <f t="shared" si="9"/>
        <v>9</v>
      </c>
      <c r="X50" s="50">
        <f t="shared" si="10"/>
        <v>8</v>
      </c>
      <c r="Y50" s="48">
        <f t="shared" si="11"/>
        <v>1</v>
      </c>
      <c r="Z50" s="41">
        <f t="shared" si="12"/>
        <v>7</v>
      </c>
      <c r="AA50" s="175"/>
      <c r="AB50" s="176"/>
      <c r="AC50" s="176"/>
      <c r="AD50" s="177"/>
      <c r="AE50" s="171"/>
    </row>
    <row r="51" spans="1:31" ht="17.25" customHeight="1">
      <c r="A51" s="172"/>
      <c r="B51" s="51">
        <v>1</v>
      </c>
      <c r="C51" s="153" t="s">
        <v>20</v>
      </c>
      <c r="D51" s="31">
        <v>7</v>
      </c>
      <c r="E51" s="31">
        <v>1</v>
      </c>
      <c r="F51" s="153" t="s">
        <v>20</v>
      </c>
      <c r="G51" s="31">
        <v>0</v>
      </c>
      <c r="H51" s="178"/>
      <c r="I51" s="178"/>
      <c r="J51" s="178"/>
      <c r="K51" s="31">
        <v>5</v>
      </c>
      <c r="L51" s="153" t="s">
        <v>20</v>
      </c>
      <c r="M51" s="69">
        <v>0</v>
      </c>
      <c r="N51" s="34"/>
      <c r="O51" s="34"/>
      <c r="P51" s="34"/>
      <c r="Q51" s="34"/>
      <c r="R51" s="34"/>
      <c r="S51" s="34"/>
      <c r="T51" s="47">
        <f>IF(B51&gt;D51,1,"0")+IF(E51&gt;G51,1,"0")+IF(K51&gt;M51,1,"0")</f>
        <v>2</v>
      </c>
      <c r="U51" s="48">
        <f>IF(B51="",0,IF(B51=D51,1,"0"))+IF(E51="",0,IF(E51=G51,1,"0"))+IF(K51="",0,IF(K51=M51,1,"0"))</f>
        <v>0</v>
      </c>
      <c r="V51" s="49">
        <f>IF(B51&lt;D51,1,"0")+IF(E51&lt;G51,1,"0")+IF(K51&lt;M51,1,"0")</f>
        <v>1</v>
      </c>
      <c r="W51" s="40">
        <f t="shared" si="9"/>
        <v>6</v>
      </c>
      <c r="X51" s="50">
        <f t="shared" si="10"/>
        <v>7</v>
      </c>
      <c r="Y51" s="48">
        <f t="shared" si="11"/>
        <v>7</v>
      </c>
      <c r="Z51" s="41">
        <f t="shared" si="12"/>
        <v>0</v>
      </c>
      <c r="AA51" s="175"/>
      <c r="AB51" s="176"/>
      <c r="AC51" s="176"/>
      <c r="AD51" s="177"/>
      <c r="AE51" s="171"/>
    </row>
    <row r="52" spans="1:31" ht="17.25" customHeight="1">
      <c r="A52" s="172"/>
      <c r="B52" s="42"/>
      <c r="C52" s="151" t="s">
        <v>20</v>
      </c>
      <c r="D52" s="19"/>
      <c r="E52" s="19"/>
      <c r="F52" s="151" t="s">
        <v>20</v>
      </c>
      <c r="G52" s="19"/>
      <c r="H52" s="178"/>
      <c r="I52" s="178"/>
      <c r="J52" s="178"/>
      <c r="K52" s="19"/>
      <c r="L52" s="151" t="s">
        <v>20</v>
      </c>
      <c r="M52" s="70"/>
      <c r="N52" s="34"/>
      <c r="O52" s="34"/>
      <c r="P52" s="34"/>
      <c r="Q52" s="34"/>
      <c r="R52" s="34"/>
      <c r="S52" s="34"/>
      <c r="T52" s="54">
        <f>IF(B52&gt;D52,1,"0")+IF(E52&gt;G52,1,"0")+IF(K52&gt;M52,1,"0")</f>
        <v>0</v>
      </c>
      <c r="U52" s="21">
        <f>IF(B52="",0,IF(B52=D52,1,"0"))+IF(E52="",0,IF(E52=G52,1,"0"))+IF(K52="",0,IF(K52=M52,1,"0"))</f>
        <v>0</v>
      </c>
      <c r="V52" s="55">
        <f>IF(B52&lt;D52,1,"0")+IF(E52&lt;G52,1,"0")+IF(K52&lt;M52,1,"0")</f>
        <v>0</v>
      </c>
      <c r="W52" s="23">
        <f t="shared" si="9"/>
        <v>0</v>
      </c>
      <c r="X52" s="24">
        <f t="shared" si="10"/>
        <v>0</v>
      </c>
      <c r="Y52" s="21">
        <f t="shared" si="11"/>
        <v>0</v>
      </c>
      <c r="Z52" s="22">
        <f t="shared" si="12"/>
        <v>0</v>
      </c>
      <c r="AA52" s="175"/>
      <c r="AB52" s="176"/>
      <c r="AC52" s="176"/>
      <c r="AD52" s="177"/>
      <c r="AE52" s="171"/>
    </row>
    <row r="53" spans="1:31" ht="17.25" customHeight="1">
      <c r="A53" s="172" t="s">
        <v>31</v>
      </c>
      <c r="B53" s="71">
        <v>1</v>
      </c>
      <c r="C53" s="152" t="s">
        <v>20</v>
      </c>
      <c r="D53" s="11">
        <v>8</v>
      </c>
      <c r="E53" s="37">
        <v>0</v>
      </c>
      <c r="F53" s="152" t="s">
        <v>20</v>
      </c>
      <c r="G53" s="37">
        <v>3</v>
      </c>
      <c r="H53" s="31">
        <v>0</v>
      </c>
      <c r="I53" s="150" t="s">
        <v>20</v>
      </c>
      <c r="J53" s="31">
        <v>4</v>
      </c>
      <c r="K53" s="173"/>
      <c r="L53" s="174"/>
      <c r="M53" s="173"/>
      <c r="N53" s="34"/>
      <c r="O53" s="34"/>
      <c r="P53" s="34"/>
      <c r="Q53" s="34"/>
      <c r="R53" s="34"/>
      <c r="S53" s="34"/>
      <c r="T53" s="35">
        <f>IF(B53&gt;D53,1,"0")+IF(E53&gt;G53,1,"0")+IF(H53&gt;J53,1,"0")</f>
        <v>0</v>
      </c>
      <c r="U53" s="13">
        <f>IF(B53="",0,IF(B53=D53,1,"0"))+IF(E53="",0,IF(E53=G53,1,"0"))+IF(H53="",0,IF(H53=J53,1,"0"))</f>
        <v>0</v>
      </c>
      <c r="V53" s="14">
        <f>IF(B53&lt;D53,1,"0")+IF(E53&lt;G53,1,"0")+IF(H53&lt;J53,1,"0")</f>
        <v>3</v>
      </c>
      <c r="W53" s="26">
        <f t="shared" si="9"/>
        <v>0</v>
      </c>
      <c r="X53" s="27">
        <f t="shared" si="10"/>
        <v>1</v>
      </c>
      <c r="Y53" s="13">
        <f t="shared" si="11"/>
        <v>15</v>
      </c>
      <c r="Z53" s="36">
        <f t="shared" si="12"/>
        <v>-14</v>
      </c>
      <c r="AA53" s="175">
        <f>RANK(AB53,$AB$41:$AB$56)</f>
        <v>4</v>
      </c>
      <c r="AB53" s="176">
        <f>SUM(W53:W56)</f>
        <v>0</v>
      </c>
      <c r="AC53" s="176">
        <f>SUM(X53:X56)</f>
        <v>4</v>
      </c>
      <c r="AD53" s="177">
        <f>SUM(Y53:Y56)</f>
        <v>45</v>
      </c>
      <c r="AE53" s="171">
        <f>AC53-AD53</f>
        <v>-41</v>
      </c>
    </row>
    <row r="54" spans="1:31" ht="17.25" customHeight="1">
      <c r="A54" s="172"/>
      <c r="B54" s="38">
        <v>0</v>
      </c>
      <c r="C54" s="153" t="s">
        <v>20</v>
      </c>
      <c r="D54" s="37">
        <v>10</v>
      </c>
      <c r="E54" s="37">
        <v>1</v>
      </c>
      <c r="F54" s="153" t="s">
        <v>20</v>
      </c>
      <c r="G54" s="37">
        <v>4</v>
      </c>
      <c r="H54" s="31">
        <v>1</v>
      </c>
      <c r="I54" s="153" t="s">
        <v>20</v>
      </c>
      <c r="J54" s="31">
        <v>5</v>
      </c>
      <c r="K54" s="173"/>
      <c r="L54" s="173"/>
      <c r="M54" s="173"/>
      <c r="N54" s="34"/>
      <c r="O54" s="34"/>
      <c r="P54" s="34"/>
      <c r="Q54" s="34"/>
      <c r="R54" s="34"/>
      <c r="S54" s="34"/>
      <c r="T54" s="47">
        <f>IF(B54&gt;D54,1,"0")+IF(E54&gt;G54,1,"0")+IF(H54&gt;J54,1,"0")</f>
        <v>0</v>
      </c>
      <c r="U54" s="48">
        <f>IF(B54="",0,IF(B54=D54,1,"0"))+IF(E54="",0,IF(E54=G54,1,"0"))+IF(H54="",0,IF(H54=J54,1,"0"))</f>
        <v>0</v>
      </c>
      <c r="V54" s="14">
        <f>IF(B54&lt;D54,1,"0")+IF(E54&lt;G54,1,"0")+IF(H54&lt;J54,1,"0")</f>
        <v>3</v>
      </c>
      <c r="W54" s="40">
        <f t="shared" si="9"/>
        <v>0</v>
      </c>
      <c r="X54" s="50">
        <f t="shared" si="10"/>
        <v>2</v>
      </c>
      <c r="Y54" s="48">
        <f t="shared" si="11"/>
        <v>19</v>
      </c>
      <c r="Z54" s="41">
        <f t="shared" si="12"/>
        <v>-17</v>
      </c>
      <c r="AA54" s="175"/>
      <c r="AB54" s="176"/>
      <c r="AC54" s="176"/>
      <c r="AD54" s="177"/>
      <c r="AE54" s="171"/>
    </row>
    <row r="55" spans="1:31" ht="17.25" customHeight="1">
      <c r="A55" s="172"/>
      <c r="B55" s="51">
        <v>0</v>
      </c>
      <c r="C55" s="153" t="s">
        <v>20</v>
      </c>
      <c r="D55" s="31">
        <v>3</v>
      </c>
      <c r="E55" s="31">
        <v>1</v>
      </c>
      <c r="F55" s="153" t="s">
        <v>20</v>
      </c>
      <c r="G55" s="31">
        <v>3</v>
      </c>
      <c r="H55" s="31">
        <v>0</v>
      </c>
      <c r="I55" s="153" t="s">
        <v>20</v>
      </c>
      <c r="J55" s="31">
        <v>5</v>
      </c>
      <c r="K55" s="173"/>
      <c r="L55" s="173"/>
      <c r="M55" s="173"/>
      <c r="N55" s="34"/>
      <c r="O55" s="34"/>
      <c r="P55" s="34"/>
      <c r="Q55" s="34"/>
      <c r="R55" s="34"/>
      <c r="S55" s="34"/>
      <c r="T55" s="47">
        <f>IF(B55&gt;D55,1,"0")+IF(E55&gt;G55,1,"0")+IF(H55&gt;J55,1,"0")</f>
        <v>0</v>
      </c>
      <c r="U55" s="48">
        <f>IF(B55="",0,IF(B55=D55,1,"0"))+IF(E55="",0,IF(E55=G55,1,"0"))+IF(H55="",0,IF(H55=J55,1,"0"))</f>
        <v>0</v>
      </c>
      <c r="V55" s="14">
        <f>IF(B55&lt;D55,1,"0")+IF(E55&lt;G55,1,"0")+IF(H55&lt;J55,1,"0")</f>
        <v>3</v>
      </c>
      <c r="W55" s="40">
        <f t="shared" si="9"/>
        <v>0</v>
      </c>
      <c r="X55" s="50">
        <f t="shared" si="10"/>
        <v>1</v>
      </c>
      <c r="Y55" s="48">
        <f t="shared" si="11"/>
        <v>11</v>
      </c>
      <c r="Z55" s="41">
        <f t="shared" si="12"/>
        <v>-10</v>
      </c>
      <c r="AA55" s="175"/>
      <c r="AB55" s="176"/>
      <c r="AC55" s="176"/>
      <c r="AD55" s="177"/>
      <c r="AE55" s="171"/>
    </row>
    <row r="56" spans="1:31" ht="17.25" customHeight="1">
      <c r="A56" s="172"/>
      <c r="B56" s="42"/>
      <c r="C56" s="151" t="s">
        <v>20</v>
      </c>
      <c r="D56" s="19"/>
      <c r="E56" s="19"/>
      <c r="F56" s="151" t="s">
        <v>20</v>
      </c>
      <c r="G56" s="19"/>
      <c r="H56" s="19"/>
      <c r="I56" s="151" t="s">
        <v>20</v>
      </c>
      <c r="J56" s="19"/>
      <c r="K56" s="173"/>
      <c r="L56" s="173"/>
      <c r="M56" s="173"/>
      <c r="N56" s="34"/>
      <c r="O56" s="34"/>
      <c r="P56" s="34"/>
      <c r="Q56" s="34"/>
      <c r="R56" s="34"/>
      <c r="S56" s="34"/>
      <c r="T56" s="54">
        <f>IF(B56&gt;D56,1,"0")+IF(E56&gt;G56,1,"0")+IF(H56&gt;J56,1,"0")</f>
        <v>0</v>
      </c>
      <c r="U56" s="21">
        <f>IF(B56="",0,IF(B56=D56,1,"0"))+IF(E56="",0,IF(E56=G56,1,"0"))+IF(H56="",0,IF(H56=J56,1,"0"))</f>
        <v>0</v>
      </c>
      <c r="V56" s="22">
        <f>IF(B56&lt;D56,1,"0")+IF(E56&lt;G56,1,"0")+IF(H56&lt;J56,1,"0")</f>
        <v>0</v>
      </c>
      <c r="W56" s="23">
        <f t="shared" si="9"/>
        <v>0</v>
      </c>
      <c r="X56" s="24">
        <f t="shared" si="10"/>
        <v>0</v>
      </c>
      <c r="Y56" s="21">
        <f t="shared" si="11"/>
        <v>0</v>
      </c>
      <c r="Z56" s="22">
        <f t="shared" si="12"/>
        <v>0</v>
      </c>
      <c r="AA56" s="175"/>
      <c r="AB56" s="176"/>
      <c r="AC56" s="176"/>
      <c r="AD56" s="177"/>
      <c r="AE56" s="171"/>
    </row>
    <row r="57" spans="1:31" ht="17.25" customHeight="1">
      <c r="A57" s="72"/>
      <c r="B57" s="72"/>
      <c r="C57" s="72"/>
      <c r="D57" s="72"/>
      <c r="E57" s="72"/>
      <c r="F57" s="72"/>
      <c r="G57" s="72"/>
      <c r="H57" s="72"/>
      <c r="I57" s="72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62"/>
      <c r="U57" s="63"/>
      <c r="V57" s="63"/>
      <c r="W57" s="63"/>
      <c r="X57" s="63"/>
      <c r="Y57" s="63"/>
      <c r="Z57" s="63"/>
      <c r="AA57" s="64"/>
      <c r="AB57" s="65"/>
      <c r="AC57" s="65"/>
      <c r="AD57" s="66"/>
      <c r="AE57" s="65"/>
    </row>
    <row r="58" spans="1:31" ht="17.25" customHeight="1">
      <c r="A58" s="72"/>
      <c r="B58" s="72"/>
      <c r="C58" s="72"/>
      <c r="D58" s="72"/>
      <c r="E58" s="72"/>
      <c r="F58" s="72"/>
      <c r="G58" s="72"/>
      <c r="H58" s="72"/>
      <c r="I58" s="72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62"/>
      <c r="U58" s="63"/>
      <c r="V58" s="63"/>
      <c r="W58" s="63"/>
      <c r="X58" s="63"/>
      <c r="Y58" s="63"/>
      <c r="Z58" s="63"/>
      <c r="AA58" s="64"/>
      <c r="AB58" s="65"/>
      <c r="AC58" s="65"/>
      <c r="AD58" s="66"/>
      <c r="AE58" s="65"/>
    </row>
    <row r="59" spans="4:5" ht="13.5">
      <c r="D59" s="73"/>
      <c r="E59" s="74" t="s">
        <v>32</v>
      </c>
    </row>
  </sheetData>
  <sheetProtection/>
  <mergeCells count="120">
    <mergeCell ref="AA3:AA4"/>
    <mergeCell ref="AB3:AB4"/>
    <mergeCell ref="AC3:AC4"/>
    <mergeCell ref="AD3:AD4"/>
    <mergeCell ref="B2:D2"/>
    <mergeCell ref="E2:G2"/>
    <mergeCell ref="H2:J2"/>
    <mergeCell ref="K2:M2"/>
    <mergeCell ref="N2:P2"/>
    <mergeCell ref="Q2:S2"/>
    <mergeCell ref="AE3:AE4"/>
    <mergeCell ref="A5:A6"/>
    <mergeCell ref="E5:G6"/>
    <mergeCell ref="AA5:AA6"/>
    <mergeCell ref="AB5:AB6"/>
    <mergeCell ref="AC5:AC6"/>
    <mergeCell ref="AD5:AD6"/>
    <mergeCell ref="AE5:AE6"/>
    <mergeCell ref="A3:A4"/>
    <mergeCell ref="B3:D4"/>
    <mergeCell ref="AD9:AD10"/>
    <mergeCell ref="AE9:AE10"/>
    <mergeCell ref="A7:A8"/>
    <mergeCell ref="H7:J8"/>
    <mergeCell ref="AA7:AA8"/>
    <mergeCell ref="AB7:AB8"/>
    <mergeCell ref="AC7:AC8"/>
    <mergeCell ref="AD7:AD8"/>
    <mergeCell ref="AA11:AA12"/>
    <mergeCell ref="AB11:AB12"/>
    <mergeCell ref="AC11:AC12"/>
    <mergeCell ref="AD11:AD12"/>
    <mergeCell ref="AE7:AE8"/>
    <mergeCell ref="A9:A10"/>
    <mergeCell ref="K9:M10"/>
    <mergeCell ref="AA9:AA10"/>
    <mergeCell ref="AB9:AB10"/>
    <mergeCell ref="AC9:AC10"/>
    <mergeCell ref="AE11:AE12"/>
    <mergeCell ref="A13:A14"/>
    <mergeCell ref="Q13:S14"/>
    <mergeCell ref="AA13:AA14"/>
    <mergeCell ref="AB13:AB14"/>
    <mergeCell ref="AC13:AC14"/>
    <mergeCell ref="AD13:AD14"/>
    <mergeCell ref="AE13:AE14"/>
    <mergeCell ref="A11:A12"/>
    <mergeCell ref="N11:P12"/>
    <mergeCell ref="B17:D17"/>
    <mergeCell ref="E17:G17"/>
    <mergeCell ref="H17:J17"/>
    <mergeCell ref="K17:M17"/>
    <mergeCell ref="N17:P17"/>
    <mergeCell ref="A18:A21"/>
    <mergeCell ref="B18:D21"/>
    <mergeCell ref="AA18:AA21"/>
    <mergeCell ref="AB18:AB21"/>
    <mergeCell ref="AC18:AC21"/>
    <mergeCell ref="AD18:AD21"/>
    <mergeCell ref="AE18:AE21"/>
    <mergeCell ref="A22:A25"/>
    <mergeCell ref="E22:G25"/>
    <mergeCell ref="AA22:AA25"/>
    <mergeCell ref="AB22:AB25"/>
    <mergeCell ref="AC22:AC25"/>
    <mergeCell ref="AD22:AD25"/>
    <mergeCell ref="AE22:AE25"/>
    <mergeCell ref="AE26:AE29"/>
    <mergeCell ref="AE30:AE33"/>
    <mergeCell ref="A26:A29"/>
    <mergeCell ref="H26:J29"/>
    <mergeCell ref="AA26:AA29"/>
    <mergeCell ref="AB26:AB29"/>
    <mergeCell ref="AC26:AC29"/>
    <mergeCell ref="AD26:AD29"/>
    <mergeCell ref="AB34:AB37"/>
    <mergeCell ref="AC34:AC37"/>
    <mergeCell ref="AD34:AD37"/>
    <mergeCell ref="AA30:AA33"/>
    <mergeCell ref="AB30:AB33"/>
    <mergeCell ref="AC30:AC33"/>
    <mergeCell ref="AD30:AD33"/>
    <mergeCell ref="AE34:AE37"/>
    <mergeCell ref="A30:A33"/>
    <mergeCell ref="K30:M33"/>
    <mergeCell ref="B40:D40"/>
    <mergeCell ref="E40:G40"/>
    <mergeCell ref="H40:J40"/>
    <mergeCell ref="K40:M40"/>
    <mergeCell ref="A34:A37"/>
    <mergeCell ref="N34:P37"/>
    <mergeCell ref="AA34:AA37"/>
    <mergeCell ref="AD45:AD48"/>
    <mergeCell ref="AE45:AE48"/>
    <mergeCell ref="A41:A44"/>
    <mergeCell ref="B41:D44"/>
    <mergeCell ref="AA41:AA44"/>
    <mergeCell ref="AB41:AB44"/>
    <mergeCell ref="AC41:AC44"/>
    <mergeCell ref="AD41:AD44"/>
    <mergeCell ref="AA49:AA52"/>
    <mergeCell ref="AB49:AB52"/>
    <mergeCell ref="AC49:AC52"/>
    <mergeCell ref="AD49:AD52"/>
    <mergeCell ref="AE41:AE44"/>
    <mergeCell ref="A45:A48"/>
    <mergeCell ref="E45:G48"/>
    <mergeCell ref="AA45:AA48"/>
    <mergeCell ref="AB45:AB48"/>
    <mergeCell ref="AC45:AC48"/>
    <mergeCell ref="AE49:AE52"/>
    <mergeCell ref="AE53:AE56"/>
    <mergeCell ref="A53:A56"/>
    <mergeCell ref="K53:M56"/>
    <mergeCell ref="AA53:AA56"/>
    <mergeCell ref="AB53:AB56"/>
    <mergeCell ref="AC53:AC56"/>
    <mergeCell ref="AD53:AD56"/>
    <mergeCell ref="A49:A52"/>
    <mergeCell ref="H49:J52"/>
  </mergeCells>
  <printOptions/>
  <pageMargins left="0.45" right="0.3798611111111111" top="0.4201388888888889" bottom="0.2" header="0.5118055555555555" footer="0.5118055555555555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5"/>
  <sheetViews>
    <sheetView zoomScalePageLayoutView="0" workbookViewId="0" topLeftCell="A20">
      <selection activeCell="Q28" sqref="Q28:V28"/>
    </sheetView>
  </sheetViews>
  <sheetFormatPr defaultColWidth="9.00390625" defaultRowHeight="13.5"/>
  <cols>
    <col min="1" max="1" width="3.50390625" style="75" customWidth="1"/>
    <col min="2" max="2" width="9.25390625" style="75" customWidth="1"/>
    <col min="3" max="3" width="13.50390625" style="76" customWidth="1"/>
    <col min="4" max="4" width="3.75390625" style="76" customWidth="1"/>
    <col min="5" max="8" width="13.50390625" style="76" customWidth="1"/>
    <col min="9" max="9" width="1.25" style="76" customWidth="1"/>
    <col min="10" max="10" width="13.50390625" style="76" customWidth="1"/>
    <col min="11" max="11" width="3.75390625" style="76" customWidth="1"/>
    <col min="12" max="15" width="13.50390625" style="76" customWidth="1"/>
    <col min="16" max="16" width="1.25" style="76" customWidth="1"/>
    <col min="17" max="17" width="13.50390625" style="76" customWidth="1"/>
    <col min="18" max="18" width="3.75390625" style="76" customWidth="1"/>
    <col min="19" max="21" width="13.50390625" style="76" customWidth="1"/>
    <col min="22" max="22" width="13.50390625" style="75" customWidth="1"/>
    <col min="23" max="23" width="2.75390625" style="75" customWidth="1"/>
    <col min="24" max="24" width="3.625" style="75" customWidth="1"/>
    <col min="25" max="16384" width="9.00390625" style="75" customWidth="1"/>
  </cols>
  <sheetData>
    <row r="1" spans="3:22" ht="18.75">
      <c r="C1" s="77" t="s">
        <v>40</v>
      </c>
      <c r="F1" s="78" t="s">
        <v>41</v>
      </c>
      <c r="G1" s="78" t="s">
        <v>42</v>
      </c>
      <c r="H1" s="78" t="s">
        <v>43</v>
      </c>
      <c r="J1" s="77" t="s">
        <v>44</v>
      </c>
      <c r="M1" s="78" t="s">
        <v>41</v>
      </c>
      <c r="N1" s="78" t="s">
        <v>42</v>
      </c>
      <c r="O1" s="78" t="s">
        <v>43</v>
      </c>
      <c r="Q1" s="77" t="s">
        <v>45</v>
      </c>
      <c r="T1" s="78" t="s">
        <v>41</v>
      </c>
      <c r="U1" s="78" t="s">
        <v>42</v>
      </c>
      <c r="V1" s="78" t="s">
        <v>43</v>
      </c>
    </row>
    <row r="2" spans="1:25" s="90" customFormat="1" ht="16.5" customHeight="1">
      <c r="A2" s="79">
        <v>1</v>
      </c>
      <c r="B2" s="80">
        <v>42098</v>
      </c>
      <c r="C2" s="81" t="s">
        <v>46</v>
      </c>
      <c r="D2" s="82" t="s">
        <v>20</v>
      </c>
      <c r="E2" s="83" t="s">
        <v>34</v>
      </c>
      <c r="F2" s="82" t="s">
        <v>33</v>
      </c>
      <c r="G2" s="84" t="s">
        <v>47</v>
      </c>
      <c r="H2" s="85" t="s">
        <v>33</v>
      </c>
      <c r="I2" s="86"/>
      <c r="J2" s="81" t="s">
        <v>33</v>
      </c>
      <c r="K2" s="82" t="s">
        <v>20</v>
      </c>
      <c r="L2" s="83" t="s">
        <v>47</v>
      </c>
      <c r="M2" s="82" t="s">
        <v>48</v>
      </c>
      <c r="N2" s="84" t="s">
        <v>46</v>
      </c>
      <c r="O2" s="85" t="s">
        <v>34</v>
      </c>
      <c r="P2" s="86"/>
      <c r="Q2" s="81" t="s">
        <v>36</v>
      </c>
      <c r="R2" s="82" t="s">
        <v>20</v>
      </c>
      <c r="S2" s="83" t="s">
        <v>35</v>
      </c>
      <c r="T2" s="82" t="s">
        <v>48</v>
      </c>
      <c r="U2" s="82" t="s">
        <v>33</v>
      </c>
      <c r="V2" s="87" t="s">
        <v>47</v>
      </c>
      <c r="W2" s="88"/>
      <c r="X2" s="89"/>
      <c r="Y2" s="90" t="s">
        <v>49</v>
      </c>
    </row>
    <row r="3" spans="1:25" s="90" customFormat="1" ht="16.5" customHeight="1">
      <c r="A3" s="79">
        <v>2</v>
      </c>
      <c r="B3" s="80">
        <v>42105</v>
      </c>
      <c r="C3" s="91" t="s">
        <v>50</v>
      </c>
      <c r="D3" s="92" t="s">
        <v>20</v>
      </c>
      <c r="E3" s="93" t="s">
        <v>51</v>
      </c>
      <c r="F3" s="92" t="s">
        <v>37</v>
      </c>
      <c r="G3" s="94" t="s">
        <v>39</v>
      </c>
      <c r="H3" s="95" t="s">
        <v>37</v>
      </c>
      <c r="I3" s="86"/>
      <c r="J3" s="91" t="s">
        <v>37</v>
      </c>
      <c r="K3" s="92" t="s">
        <v>20</v>
      </c>
      <c r="L3" s="93" t="s">
        <v>39</v>
      </c>
      <c r="M3" s="92" t="s">
        <v>48</v>
      </c>
      <c r="N3" s="94" t="s">
        <v>50</v>
      </c>
      <c r="O3" s="95" t="s">
        <v>51</v>
      </c>
      <c r="P3" s="86"/>
      <c r="Q3" s="91" t="s">
        <v>38</v>
      </c>
      <c r="R3" s="92" t="s">
        <v>20</v>
      </c>
      <c r="S3" s="93" t="s">
        <v>52</v>
      </c>
      <c r="T3" s="92" t="s">
        <v>48</v>
      </c>
      <c r="U3" s="92" t="s">
        <v>37</v>
      </c>
      <c r="V3" s="96" t="s">
        <v>39</v>
      </c>
      <c r="W3" s="97"/>
      <c r="X3" s="98"/>
      <c r="Y3" s="90" t="s">
        <v>53</v>
      </c>
    </row>
    <row r="4" spans="1:25" s="90" customFormat="1" ht="16.5" customHeight="1">
      <c r="A4" s="79">
        <v>3</v>
      </c>
      <c r="B4" s="80">
        <v>42112</v>
      </c>
      <c r="C4" s="193" t="s">
        <v>54</v>
      </c>
      <c r="D4" s="193"/>
      <c r="E4" s="193"/>
      <c r="F4" s="145" t="s">
        <v>26</v>
      </c>
      <c r="G4" s="147" t="s">
        <v>33</v>
      </c>
      <c r="H4" s="148" t="s">
        <v>26</v>
      </c>
      <c r="I4" s="86"/>
      <c r="J4" s="144" t="s">
        <v>26</v>
      </c>
      <c r="K4" s="145" t="s">
        <v>20</v>
      </c>
      <c r="L4" s="146" t="s">
        <v>33</v>
      </c>
      <c r="M4" s="145" t="s">
        <v>48</v>
      </c>
      <c r="N4" s="147" t="s">
        <v>55</v>
      </c>
      <c r="O4" s="148" t="s">
        <v>56</v>
      </c>
      <c r="P4" s="86"/>
      <c r="Q4" s="144" t="s">
        <v>55</v>
      </c>
      <c r="R4" s="145" t="s">
        <v>20</v>
      </c>
      <c r="S4" s="146" t="s">
        <v>56</v>
      </c>
      <c r="T4" s="145" t="s">
        <v>48</v>
      </c>
      <c r="U4" s="145" t="s">
        <v>26</v>
      </c>
      <c r="V4" s="149" t="s">
        <v>33</v>
      </c>
      <c r="W4" s="97"/>
      <c r="X4" s="105"/>
      <c r="Y4" s="90" t="s">
        <v>57</v>
      </c>
    </row>
    <row r="5" spans="1:25" s="90" customFormat="1" ht="16.5" customHeight="1">
      <c r="A5" s="79">
        <v>4</v>
      </c>
      <c r="B5" s="80">
        <v>42119</v>
      </c>
      <c r="C5" s="144" t="s">
        <v>50</v>
      </c>
      <c r="D5" s="145" t="s">
        <v>20</v>
      </c>
      <c r="E5" s="146" t="s">
        <v>34</v>
      </c>
      <c r="F5" s="145" t="s">
        <v>37</v>
      </c>
      <c r="G5" s="147" t="s">
        <v>47</v>
      </c>
      <c r="H5" s="148" t="s">
        <v>37</v>
      </c>
      <c r="I5" s="86"/>
      <c r="J5" s="144" t="s">
        <v>37</v>
      </c>
      <c r="K5" s="145" t="s">
        <v>20</v>
      </c>
      <c r="L5" s="146" t="s">
        <v>47</v>
      </c>
      <c r="M5" s="145" t="s">
        <v>48</v>
      </c>
      <c r="N5" s="147" t="s">
        <v>50</v>
      </c>
      <c r="O5" s="148" t="s">
        <v>34</v>
      </c>
      <c r="P5" s="86"/>
      <c r="Q5" s="144" t="s">
        <v>56</v>
      </c>
      <c r="R5" s="145" t="s">
        <v>20</v>
      </c>
      <c r="S5" s="146" t="s">
        <v>35</v>
      </c>
      <c r="T5" s="145" t="s">
        <v>48</v>
      </c>
      <c r="U5" s="145" t="s">
        <v>37</v>
      </c>
      <c r="V5" s="149" t="s">
        <v>47</v>
      </c>
      <c r="W5" s="97"/>
      <c r="X5" s="90" t="s">
        <v>48</v>
      </c>
      <c r="Y5" s="90" t="s">
        <v>58</v>
      </c>
    </row>
    <row r="6" spans="1:23" s="90" customFormat="1" ht="16.5" customHeight="1">
      <c r="A6" s="79">
        <v>5</v>
      </c>
      <c r="B6" s="80">
        <v>42126</v>
      </c>
      <c r="C6" s="144" t="s">
        <v>51</v>
      </c>
      <c r="D6" s="145" t="s">
        <v>20</v>
      </c>
      <c r="E6" s="146" t="s">
        <v>46</v>
      </c>
      <c r="F6" s="145" t="s">
        <v>39</v>
      </c>
      <c r="G6" s="147" t="s">
        <v>26</v>
      </c>
      <c r="H6" s="148" t="s">
        <v>39</v>
      </c>
      <c r="I6" s="86"/>
      <c r="J6" s="144" t="s">
        <v>39</v>
      </c>
      <c r="K6" s="145" t="s">
        <v>20</v>
      </c>
      <c r="L6" s="146" t="s">
        <v>26</v>
      </c>
      <c r="M6" s="145" t="s">
        <v>48</v>
      </c>
      <c r="N6" s="147" t="s">
        <v>51</v>
      </c>
      <c r="O6" s="148" t="s">
        <v>46</v>
      </c>
      <c r="P6" s="86"/>
      <c r="Q6" s="144" t="s">
        <v>55</v>
      </c>
      <c r="R6" s="145" t="s">
        <v>20</v>
      </c>
      <c r="S6" s="146" t="s">
        <v>36</v>
      </c>
      <c r="T6" s="145" t="s">
        <v>48</v>
      </c>
      <c r="U6" s="145" t="s">
        <v>39</v>
      </c>
      <c r="V6" s="149" t="s">
        <v>26</v>
      </c>
      <c r="W6" s="97"/>
    </row>
    <row r="7" spans="1:23" s="90" customFormat="1" ht="16.5" customHeight="1">
      <c r="A7" s="79">
        <v>6</v>
      </c>
      <c r="B7" s="80">
        <v>42133</v>
      </c>
      <c r="C7" s="144" t="s">
        <v>34</v>
      </c>
      <c r="D7" s="145" t="s">
        <v>20</v>
      </c>
      <c r="E7" s="146" t="s">
        <v>51</v>
      </c>
      <c r="F7" s="145" t="s">
        <v>26</v>
      </c>
      <c r="G7" s="147" t="s">
        <v>37</v>
      </c>
      <c r="H7" s="148" t="s">
        <v>26</v>
      </c>
      <c r="I7" s="86"/>
      <c r="J7" s="144" t="s">
        <v>26</v>
      </c>
      <c r="K7" s="145" t="s">
        <v>20</v>
      </c>
      <c r="L7" s="146" t="s">
        <v>37</v>
      </c>
      <c r="M7" s="145" t="s">
        <v>48</v>
      </c>
      <c r="N7" s="147" t="s">
        <v>34</v>
      </c>
      <c r="O7" s="148" t="s">
        <v>51</v>
      </c>
      <c r="P7" s="86"/>
      <c r="Q7" s="144" t="s">
        <v>38</v>
      </c>
      <c r="R7" s="145" t="s">
        <v>20</v>
      </c>
      <c r="S7" s="146" t="s">
        <v>56</v>
      </c>
      <c r="T7" s="145" t="s">
        <v>48</v>
      </c>
      <c r="U7" s="145" t="s">
        <v>26</v>
      </c>
      <c r="V7" s="149" t="s">
        <v>37</v>
      </c>
      <c r="W7" s="88"/>
    </row>
    <row r="8" spans="1:23" s="90" customFormat="1" ht="16.5" customHeight="1">
      <c r="A8" s="79">
        <v>7</v>
      </c>
      <c r="B8" s="80">
        <v>42140</v>
      </c>
      <c r="C8" s="144" t="s">
        <v>55</v>
      </c>
      <c r="D8" s="145" t="s">
        <v>20</v>
      </c>
      <c r="E8" s="146" t="s">
        <v>52</v>
      </c>
      <c r="F8" s="145" t="s">
        <v>48</v>
      </c>
      <c r="G8" s="147" t="s">
        <v>35</v>
      </c>
      <c r="H8" s="148" t="s">
        <v>38</v>
      </c>
      <c r="I8" s="86"/>
      <c r="J8" s="144" t="s">
        <v>38</v>
      </c>
      <c r="K8" s="145" t="s">
        <v>20</v>
      </c>
      <c r="L8" s="146" t="s">
        <v>35</v>
      </c>
      <c r="M8" s="145" t="s">
        <v>48</v>
      </c>
      <c r="N8" s="147" t="s">
        <v>36</v>
      </c>
      <c r="O8" s="148" t="s">
        <v>55</v>
      </c>
      <c r="P8" s="86"/>
      <c r="Q8" s="144" t="s">
        <v>56</v>
      </c>
      <c r="R8" s="145" t="s">
        <v>20</v>
      </c>
      <c r="S8" s="146" t="s">
        <v>36</v>
      </c>
      <c r="T8" s="145" t="s">
        <v>48</v>
      </c>
      <c r="U8" s="145" t="s">
        <v>38</v>
      </c>
      <c r="V8" s="149" t="s">
        <v>35</v>
      </c>
      <c r="W8" s="79"/>
    </row>
    <row r="9" spans="1:23" s="90" customFormat="1" ht="16.5" customHeight="1">
      <c r="A9" s="79">
        <v>8</v>
      </c>
      <c r="B9" s="80">
        <v>42147</v>
      </c>
      <c r="C9" s="144" t="s">
        <v>38</v>
      </c>
      <c r="D9" s="145" t="s">
        <v>20</v>
      </c>
      <c r="E9" s="146" t="s">
        <v>36</v>
      </c>
      <c r="F9" s="145" t="s">
        <v>48</v>
      </c>
      <c r="G9" s="147" t="s">
        <v>56</v>
      </c>
      <c r="H9" s="148" t="s">
        <v>52</v>
      </c>
      <c r="I9" s="86"/>
      <c r="J9" s="144" t="s">
        <v>52</v>
      </c>
      <c r="K9" s="145" t="s">
        <v>20</v>
      </c>
      <c r="L9" s="146" t="s">
        <v>56</v>
      </c>
      <c r="M9" s="145" t="s">
        <v>48</v>
      </c>
      <c r="N9" s="147" t="s">
        <v>38</v>
      </c>
      <c r="O9" s="148" t="s">
        <v>36</v>
      </c>
      <c r="P9" s="86"/>
      <c r="Q9" s="144" t="s">
        <v>55</v>
      </c>
      <c r="R9" s="145" t="s">
        <v>20</v>
      </c>
      <c r="S9" s="146" t="s">
        <v>35</v>
      </c>
      <c r="T9" s="145" t="s">
        <v>48</v>
      </c>
      <c r="U9" s="145" t="s">
        <v>52</v>
      </c>
      <c r="V9" s="149" t="s">
        <v>56</v>
      </c>
      <c r="W9" s="79"/>
    </row>
    <row r="10" spans="1:23" s="90" customFormat="1" ht="16.5" customHeight="1">
      <c r="A10" s="79">
        <v>9</v>
      </c>
      <c r="B10" s="80">
        <v>42154</v>
      </c>
      <c r="C10" s="144" t="s">
        <v>46</v>
      </c>
      <c r="D10" s="145" t="s">
        <v>20</v>
      </c>
      <c r="E10" s="146" t="s">
        <v>50</v>
      </c>
      <c r="F10" s="145" t="s">
        <v>33</v>
      </c>
      <c r="G10" s="147" t="s">
        <v>39</v>
      </c>
      <c r="H10" s="148" t="s">
        <v>33</v>
      </c>
      <c r="I10" s="86"/>
      <c r="J10" s="144" t="s">
        <v>33</v>
      </c>
      <c r="K10" s="145" t="s">
        <v>20</v>
      </c>
      <c r="L10" s="146" t="s">
        <v>39</v>
      </c>
      <c r="M10" s="145" t="s">
        <v>48</v>
      </c>
      <c r="N10" s="147" t="s">
        <v>46</v>
      </c>
      <c r="O10" s="148" t="s">
        <v>50</v>
      </c>
      <c r="P10" s="86"/>
      <c r="Q10" s="144" t="s">
        <v>52</v>
      </c>
      <c r="R10" s="145" t="s">
        <v>20</v>
      </c>
      <c r="S10" s="146" t="s">
        <v>36</v>
      </c>
      <c r="T10" s="145" t="s">
        <v>48</v>
      </c>
      <c r="U10" s="145" t="s">
        <v>33</v>
      </c>
      <c r="V10" s="149" t="s">
        <v>39</v>
      </c>
      <c r="W10" s="88"/>
    </row>
    <row r="11" spans="1:23" s="90" customFormat="1" ht="16.5" customHeight="1">
      <c r="A11" s="79">
        <v>10</v>
      </c>
      <c r="B11" s="80">
        <v>42161</v>
      </c>
      <c r="C11" s="144" t="s">
        <v>47</v>
      </c>
      <c r="D11" s="145" t="s">
        <v>20</v>
      </c>
      <c r="E11" s="146" t="s">
        <v>39</v>
      </c>
      <c r="F11" s="145" t="s">
        <v>48</v>
      </c>
      <c r="G11" s="147" t="s">
        <v>37</v>
      </c>
      <c r="H11" s="148" t="s">
        <v>33</v>
      </c>
      <c r="I11" s="86"/>
      <c r="J11" s="144" t="s">
        <v>33</v>
      </c>
      <c r="K11" s="145" t="s">
        <v>20</v>
      </c>
      <c r="L11" s="146" t="s">
        <v>37</v>
      </c>
      <c r="M11" s="145" t="s">
        <v>48</v>
      </c>
      <c r="N11" s="147" t="s">
        <v>47</v>
      </c>
      <c r="O11" s="148" t="s">
        <v>39</v>
      </c>
      <c r="P11" s="86"/>
      <c r="Q11" s="144" t="s">
        <v>38</v>
      </c>
      <c r="R11" s="145" t="s">
        <v>20</v>
      </c>
      <c r="S11" s="146" t="s">
        <v>55</v>
      </c>
      <c r="T11" s="145" t="s">
        <v>48</v>
      </c>
      <c r="U11" s="145" t="s">
        <v>33</v>
      </c>
      <c r="V11" s="149" t="s">
        <v>37</v>
      </c>
      <c r="W11" s="79"/>
    </row>
    <row r="12" spans="1:23" s="90" customFormat="1" ht="16.5" customHeight="1">
      <c r="A12" s="79">
        <v>11</v>
      </c>
      <c r="B12" s="80">
        <v>42168</v>
      </c>
      <c r="C12" s="194" t="s">
        <v>54</v>
      </c>
      <c r="D12" s="194"/>
      <c r="E12" s="194"/>
      <c r="F12" s="145" t="s">
        <v>26</v>
      </c>
      <c r="G12" s="147" t="s">
        <v>47</v>
      </c>
      <c r="H12" s="148" t="s">
        <v>26</v>
      </c>
      <c r="I12" s="86"/>
      <c r="J12" s="144" t="s">
        <v>26</v>
      </c>
      <c r="K12" s="145" t="s">
        <v>20</v>
      </c>
      <c r="L12" s="146" t="s">
        <v>47</v>
      </c>
      <c r="M12" s="145" t="s">
        <v>48</v>
      </c>
      <c r="N12" s="147" t="s">
        <v>52</v>
      </c>
      <c r="O12" s="148" t="s">
        <v>35</v>
      </c>
      <c r="P12" s="86"/>
      <c r="Q12" s="144" t="s">
        <v>52</v>
      </c>
      <c r="R12" s="145" t="s">
        <v>20</v>
      </c>
      <c r="S12" s="146" t="s">
        <v>35</v>
      </c>
      <c r="T12" s="145" t="s">
        <v>48</v>
      </c>
      <c r="U12" s="145" t="s">
        <v>26</v>
      </c>
      <c r="V12" s="149" t="s">
        <v>47</v>
      </c>
      <c r="W12" s="79"/>
    </row>
    <row r="13" spans="1:23" s="90" customFormat="1" ht="16.5" customHeight="1">
      <c r="A13" s="79">
        <v>12</v>
      </c>
      <c r="B13" s="80">
        <v>42175</v>
      </c>
      <c r="C13" s="144" t="s">
        <v>34</v>
      </c>
      <c r="D13" s="145" t="s">
        <v>20</v>
      </c>
      <c r="E13" s="146" t="s">
        <v>46</v>
      </c>
      <c r="F13" s="145" t="s">
        <v>33</v>
      </c>
      <c r="G13" s="147" t="s">
        <v>47</v>
      </c>
      <c r="H13" s="148" t="s">
        <v>33</v>
      </c>
      <c r="I13" s="86"/>
      <c r="J13" s="144" t="s">
        <v>33</v>
      </c>
      <c r="K13" s="145" t="s">
        <v>20</v>
      </c>
      <c r="L13" s="146" t="s">
        <v>47</v>
      </c>
      <c r="M13" s="145" t="s">
        <v>48</v>
      </c>
      <c r="N13" s="147" t="s">
        <v>34</v>
      </c>
      <c r="O13" s="148" t="s">
        <v>46</v>
      </c>
      <c r="P13" s="86"/>
      <c r="Q13" s="144" t="s">
        <v>36</v>
      </c>
      <c r="R13" s="145" t="s">
        <v>20</v>
      </c>
      <c r="S13" s="146" t="s">
        <v>35</v>
      </c>
      <c r="T13" s="145" t="s">
        <v>48</v>
      </c>
      <c r="U13" s="145" t="s">
        <v>33</v>
      </c>
      <c r="V13" s="149" t="s">
        <v>47</v>
      </c>
      <c r="W13" s="88"/>
    </row>
    <row r="14" spans="1:23" s="90" customFormat="1" ht="16.5" customHeight="1">
      <c r="A14" s="79">
        <v>13</v>
      </c>
      <c r="B14" s="80">
        <v>42189</v>
      </c>
      <c r="C14" s="155" t="s">
        <v>51</v>
      </c>
      <c r="D14" s="156" t="s">
        <v>20</v>
      </c>
      <c r="E14" s="157" t="s">
        <v>50</v>
      </c>
      <c r="F14" s="156" t="s">
        <v>39</v>
      </c>
      <c r="G14" s="158" t="s">
        <v>37</v>
      </c>
      <c r="H14" s="159" t="s">
        <v>39</v>
      </c>
      <c r="I14" s="86"/>
      <c r="J14" s="155" t="s">
        <v>39</v>
      </c>
      <c r="K14" s="156" t="s">
        <v>20</v>
      </c>
      <c r="L14" s="157" t="s">
        <v>37</v>
      </c>
      <c r="M14" s="156" t="s">
        <v>48</v>
      </c>
      <c r="N14" s="158" t="s">
        <v>51</v>
      </c>
      <c r="O14" s="159" t="s">
        <v>50</v>
      </c>
      <c r="P14" s="86"/>
      <c r="Q14" s="155" t="s">
        <v>55</v>
      </c>
      <c r="R14" s="156" t="s">
        <v>20</v>
      </c>
      <c r="S14" s="157" t="s">
        <v>56</v>
      </c>
      <c r="T14" s="156" t="s">
        <v>48</v>
      </c>
      <c r="U14" s="156" t="s">
        <v>39</v>
      </c>
      <c r="V14" s="160" t="s">
        <v>37</v>
      </c>
      <c r="W14" s="79"/>
    </row>
    <row r="15" spans="1:23" s="90" customFormat="1" ht="16.5" customHeight="1">
      <c r="A15" s="79">
        <v>14</v>
      </c>
      <c r="B15" s="80">
        <v>42196</v>
      </c>
      <c r="C15" s="144" t="s">
        <v>39</v>
      </c>
      <c r="D15" s="145" t="s">
        <v>20</v>
      </c>
      <c r="E15" s="146" t="s">
        <v>26</v>
      </c>
      <c r="F15" s="145" t="s">
        <v>48</v>
      </c>
      <c r="G15" s="147" t="s">
        <v>37</v>
      </c>
      <c r="H15" s="148" t="s">
        <v>33</v>
      </c>
      <c r="I15" s="86"/>
      <c r="J15" s="144" t="s">
        <v>33</v>
      </c>
      <c r="K15" s="145" t="s">
        <v>20</v>
      </c>
      <c r="L15" s="146" t="s">
        <v>37</v>
      </c>
      <c r="M15" s="145" t="s">
        <v>48</v>
      </c>
      <c r="N15" s="147" t="s">
        <v>26</v>
      </c>
      <c r="O15" s="148" t="s">
        <v>39</v>
      </c>
      <c r="P15" s="86"/>
      <c r="Q15" s="144" t="s">
        <v>38</v>
      </c>
      <c r="R15" s="145" t="s">
        <v>20</v>
      </c>
      <c r="S15" s="146" t="s">
        <v>52</v>
      </c>
      <c r="T15" s="145" t="s">
        <v>48</v>
      </c>
      <c r="U15" s="145" t="s">
        <v>33</v>
      </c>
      <c r="V15" s="149" t="s">
        <v>37</v>
      </c>
      <c r="W15" s="79"/>
    </row>
    <row r="16" spans="1:23" s="90" customFormat="1" ht="16.5" customHeight="1">
      <c r="A16" s="79">
        <v>15</v>
      </c>
      <c r="B16" s="80">
        <v>42203</v>
      </c>
      <c r="C16" s="144" t="s">
        <v>50</v>
      </c>
      <c r="D16" s="145" t="s">
        <v>20</v>
      </c>
      <c r="E16" s="146" t="s">
        <v>34</v>
      </c>
      <c r="F16" s="145" t="s">
        <v>47</v>
      </c>
      <c r="G16" s="147" t="s">
        <v>26</v>
      </c>
      <c r="H16" s="148" t="s">
        <v>47</v>
      </c>
      <c r="I16" s="86"/>
      <c r="J16" s="144" t="s">
        <v>47</v>
      </c>
      <c r="K16" s="145" t="s">
        <v>20</v>
      </c>
      <c r="L16" s="146" t="s">
        <v>26</v>
      </c>
      <c r="M16" s="145" t="s">
        <v>48</v>
      </c>
      <c r="N16" s="147" t="s">
        <v>36</v>
      </c>
      <c r="O16" s="148" t="s">
        <v>38</v>
      </c>
      <c r="P16" s="86"/>
      <c r="Q16" s="144" t="s">
        <v>38</v>
      </c>
      <c r="R16" s="145" t="s">
        <v>20</v>
      </c>
      <c r="S16" s="146" t="s">
        <v>36</v>
      </c>
      <c r="T16" s="145" t="s">
        <v>48</v>
      </c>
      <c r="U16" s="145" t="s">
        <v>47</v>
      </c>
      <c r="V16" s="149" t="s">
        <v>26</v>
      </c>
      <c r="W16" s="88"/>
    </row>
    <row r="17" spans="1:23" s="90" customFormat="1" ht="16.5" customHeight="1">
      <c r="A17" s="79">
        <v>16</v>
      </c>
      <c r="B17" s="80">
        <v>42217</v>
      </c>
      <c r="C17" s="144" t="s">
        <v>51</v>
      </c>
      <c r="D17" s="145" t="s">
        <v>20</v>
      </c>
      <c r="E17" s="146" t="s">
        <v>50</v>
      </c>
      <c r="F17" s="145" t="s">
        <v>39</v>
      </c>
      <c r="G17" s="147" t="s">
        <v>33</v>
      </c>
      <c r="H17" s="148" t="s">
        <v>39</v>
      </c>
      <c r="I17" s="86"/>
      <c r="J17" s="144" t="s">
        <v>39</v>
      </c>
      <c r="K17" s="145" t="s">
        <v>20</v>
      </c>
      <c r="L17" s="146" t="s">
        <v>33</v>
      </c>
      <c r="M17" s="145" t="s">
        <v>48</v>
      </c>
      <c r="N17" s="147" t="s">
        <v>55</v>
      </c>
      <c r="O17" s="148" t="s">
        <v>35</v>
      </c>
      <c r="P17" s="86"/>
      <c r="Q17" s="161" t="s">
        <v>55</v>
      </c>
      <c r="R17" s="162" t="s">
        <v>20</v>
      </c>
      <c r="S17" s="163" t="s">
        <v>35</v>
      </c>
      <c r="T17" s="162" t="s">
        <v>48</v>
      </c>
      <c r="U17" s="162" t="s">
        <v>39</v>
      </c>
      <c r="V17" s="164" t="s">
        <v>33</v>
      </c>
      <c r="W17" s="88"/>
    </row>
    <row r="18" spans="1:23" s="90" customFormat="1" ht="16.5" customHeight="1">
      <c r="A18" s="79">
        <v>17</v>
      </c>
      <c r="B18" s="80">
        <v>42231</v>
      </c>
      <c r="C18" s="144" t="s">
        <v>37</v>
      </c>
      <c r="D18" s="145" t="s">
        <v>20</v>
      </c>
      <c r="E18" s="146" t="s">
        <v>26</v>
      </c>
      <c r="F18" s="145" t="s">
        <v>48</v>
      </c>
      <c r="G18" s="147" t="s">
        <v>39</v>
      </c>
      <c r="H18" s="148" t="s">
        <v>47</v>
      </c>
      <c r="I18" s="86"/>
      <c r="J18" s="161" t="s">
        <v>47</v>
      </c>
      <c r="K18" s="162" t="s">
        <v>20</v>
      </c>
      <c r="L18" s="163" t="s">
        <v>39</v>
      </c>
      <c r="M18" s="162" t="s">
        <v>48</v>
      </c>
      <c r="N18" s="167" t="s">
        <v>37</v>
      </c>
      <c r="O18" s="168" t="s">
        <v>26</v>
      </c>
      <c r="P18" s="86"/>
      <c r="Q18" s="144" t="s">
        <v>52</v>
      </c>
      <c r="R18" s="145" t="s">
        <v>20</v>
      </c>
      <c r="S18" s="146" t="s">
        <v>56</v>
      </c>
      <c r="T18" s="145" t="s">
        <v>48</v>
      </c>
      <c r="U18" s="145" t="s">
        <v>39</v>
      </c>
      <c r="V18" s="149" t="s">
        <v>47</v>
      </c>
      <c r="W18" s="79"/>
    </row>
    <row r="19" spans="1:23" s="90" customFormat="1" ht="16.5" customHeight="1">
      <c r="A19" s="79">
        <v>18</v>
      </c>
      <c r="B19" s="80">
        <v>42238</v>
      </c>
      <c r="C19" s="144" t="s">
        <v>34</v>
      </c>
      <c r="D19" s="145" t="s">
        <v>20</v>
      </c>
      <c r="E19" s="146" t="s">
        <v>51</v>
      </c>
      <c r="F19" s="145" t="s">
        <v>37</v>
      </c>
      <c r="G19" s="147" t="s">
        <v>47</v>
      </c>
      <c r="H19" s="148" t="s">
        <v>37</v>
      </c>
      <c r="I19" s="86"/>
      <c r="J19" s="144" t="s">
        <v>37</v>
      </c>
      <c r="K19" s="145" t="s">
        <v>20</v>
      </c>
      <c r="L19" s="146" t="s">
        <v>47</v>
      </c>
      <c r="M19" s="145" t="s">
        <v>48</v>
      </c>
      <c r="N19" s="147" t="s">
        <v>34</v>
      </c>
      <c r="O19" s="148" t="s">
        <v>51</v>
      </c>
      <c r="P19" s="86"/>
      <c r="Q19" s="144" t="s">
        <v>38</v>
      </c>
      <c r="R19" s="145" t="s">
        <v>20</v>
      </c>
      <c r="S19" s="146" t="s">
        <v>35</v>
      </c>
      <c r="T19" s="145" t="s">
        <v>48</v>
      </c>
      <c r="U19" s="145" t="s">
        <v>47</v>
      </c>
      <c r="V19" s="149" t="s">
        <v>37</v>
      </c>
      <c r="W19" s="79"/>
    </row>
    <row r="20" spans="1:23" s="90" customFormat="1" ht="16.5" customHeight="1">
      <c r="A20" s="79">
        <v>19</v>
      </c>
      <c r="B20" s="80">
        <v>42245</v>
      </c>
      <c r="C20" s="144" t="s">
        <v>46</v>
      </c>
      <c r="D20" s="145" t="s">
        <v>20</v>
      </c>
      <c r="E20" s="146" t="s">
        <v>50</v>
      </c>
      <c r="F20" s="145" t="s">
        <v>26</v>
      </c>
      <c r="G20" s="147" t="s">
        <v>33</v>
      </c>
      <c r="H20" s="148" t="s">
        <v>26</v>
      </c>
      <c r="I20" s="86"/>
      <c r="J20" s="144" t="s">
        <v>26</v>
      </c>
      <c r="K20" s="145" t="s">
        <v>20</v>
      </c>
      <c r="L20" s="146" t="s">
        <v>33</v>
      </c>
      <c r="M20" s="145" t="s">
        <v>48</v>
      </c>
      <c r="N20" s="147" t="s">
        <v>46</v>
      </c>
      <c r="O20" s="148" t="s">
        <v>50</v>
      </c>
      <c r="P20" s="86"/>
      <c r="Q20" s="144" t="s">
        <v>55</v>
      </c>
      <c r="R20" s="145" t="s">
        <v>20</v>
      </c>
      <c r="S20" s="146" t="s">
        <v>52</v>
      </c>
      <c r="T20" s="145" t="s">
        <v>48</v>
      </c>
      <c r="U20" s="145" t="s">
        <v>26</v>
      </c>
      <c r="V20" s="149" t="s">
        <v>33</v>
      </c>
      <c r="W20" s="88"/>
    </row>
    <row r="21" spans="1:23" s="90" customFormat="1" ht="16.5" customHeight="1">
      <c r="A21" s="79">
        <v>20</v>
      </c>
      <c r="B21" s="80">
        <v>42252</v>
      </c>
      <c r="C21" s="144" t="s">
        <v>46</v>
      </c>
      <c r="D21" s="145" t="s">
        <v>20</v>
      </c>
      <c r="E21" s="146" t="s">
        <v>34</v>
      </c>
      <c r="F21" s="145" t="s">
        <v>47</v>
      </c>
      <c r="G21" s="147" t="s">
        <v>33</v>
      </c>
      <c r="H21" s="148" t="s">
        <v>47</v>
      </c>
      <c r="I21" s="86"/>
      <c r="J21" s="144" t="s">
        <v>47</v>
      </c>
      <c r="K21" s="145" t="s">
        <v>20</v>
      </c>
      <c r="L21" s="146" t="s">
        <v>33</v>
      </c>
      <c r="M21" s="145" t="s">
        <v>48</v>
      </c>
      <c r="N21" s="147" t="s">
        <v>38</v>
      </c>
      <c r="O21" s="148" t="s">
        <v>55</v>
      </c>
      <c r="P21" s="86"/>
      <c r="Q21" s="144" t="s">
        <v>38</v>
      </c>
      <c r="R21" s="145" t="s">
        <v>20</v>
      </c>
      <c r="S21" s="146" t="s">
        <v>55</v>
      </c>
      <c r="T21" s="145" t="s">
        <v>48</v>
      </c>
      <c r="U21" s="145" t="s">
        <v>47</v>
      </c>
      <c r="V21" s="149" t="s">
        <v>33</v>
      </c>
      <c r="W21" s="88"/>
    </row>
    <row r="22" spans="1:23" s="90" customFormat="1" ht="16.5" customHeight="1">
      <c r="A22" s="79">
        <v>21</v>
      </c>
      <c r="B22" s="80">
        <v>42259</v>
      </c>
      <c r="C22" s="144" t="s">
        <v>51</v>
      </c>
      <c r="D22" s="145" t="s">
        <v>20</v>
      </c>
      <c r="E22" s="146" t="s">
        <v>46</v>
      </c>
      <c r="F22" s="145" t="s">
        <v>39</v>
      </c>
      <c r="G22" s="147" t="s">
        <v>37</v>
      </c>
      <c r="H22" s="148" t="s">
        <v>39</v>
      </c>
      <c r="I22" s="86"/>
      <c r="J22" s="144" t="s">
        <v>39</v>
      </c>
      <c r="K22" s="145" t="s">
        <v>20</v>
      </c>
      <c r="L22" s="146" t="s">
        <v>37</v>
      </c>
      <c r="M22" s="145" t="s">
        <v>48</v>
      </c>
      <c r="N22" s="147" t="s">
        <v>56</v>
      </c>
      <c r="O22" s="148" t="s">
        <v>36</v>
      </c>
      <c r="P22" s="86"/>
      <c r="Q22" s="144" t="s">
        <v>36</v>
      </c>
      <c r="R22" s="145" t="s">
        <v>20</v>
      </c>
      <c r="S22" s="146" t="s">
        <v>56</v>
      </c>
      <c r="T22" s="145" t="s">
        <v>48</v>
      </c>
      <c r="U22" s="145" t="s">
        <v>39</v>
      </c>
      <c r="V22" s="149" t="s">
        <v>37</v>
      </c>
      <c r="W22" s="79"/>
    </row>
    <row r="23" spans="1:23" s="90" customFormat="1" ht="16.5" customHeight="1">
      <c r="A23" s="79">
        <v>22</v>
      </c>
      <c r="B23" s="80">
        <v>42266</v>
      </c>
      <c r="C23" s="194" t="s">
        <v>54</v>
      </c>
      <c r="D23" s="194"/>
      <c r="E23" s="194"/>
      <c r="F23" s="145" t="s">
        <v>33</v>
      </c>
      <c r="G23" s="147" t="s">
        <v>26</v>
      </c>
      <c r="H23" s="148" t="s">
        <v>33</v>
      </c>
      <c r="I23" s="86"/>
      <c r="J23" s="144" t="s">
        <v>33</v>
      </c>
      <c r="K23" s="145" t="s">
        <v>20</v>
      </c>
      <c r="L23" s="146" t="s">
        <v>26</v>
      </c>
      <c r="M23" s="145" t="s">
        <v>48</v>
      </c>
      <c r="N23" s="147" t="s">
        <v>36</v>
      </c>
      <c r="O23" s="148" t="s">
        <v>52</v>
      </c>
      <c r="P23" s="86"/>
      <c r="Q23" s="144" t="s">
        <v>52</v>
      </c>
      <c r="R23" s="145" t="s">
        <v>20</v>
      </c>
      <c r="S23" s="146" t="s">
        <v>36</v>
      </c>
      <c r="T23" s="145" t="s">
        <v>48</v>
      </c>
      <c r="U23" s="145" t="s">
        <v>33</v>
      </c>
      <c r="V23" s="149" t="s">
        <v>26</v>
      </c>
      <c r="W23" s="88"/>
    </row>
    <row r="24" spans="1:23" s="90" customFormat="1" ht="16.5" customHeight="1">
      <c r="A24" s="79">
        <v>23</v>
      </c>
      <c r="B24" s="80">
        <v>42273</v>
      </c>
      <c r="C24" s="144" t="s">
        <v>39</v>
      </c>
      <c r="D24" s="145" t="s">
        <v>20</v>
      </c>
      <c r="E24" s="146" t="s">
        <v>26</v>
      </c>
      <c r="F24" s="145" t="s">
        <v>48</v>
      </c>
      <c r="G24" s="147" t="s">
        <v>47</v>
      </c>
      <c r="H24" s="148" t="s">
        <v>37</v>
      </c>
      <c r="I24" s="86"/>
      <c r="J24" s="144" t="s">
        <v>37</v>
      </c>
      <c r="K24" s="145" t="s">
        <v>20</v>
      </c>
      <c r="L24" s="146" t="s">
        <v>47</v>
      </c>
      <c r="M24" s="145" t="s">
        <v>48</v>
      </c>
      <c r="N24" s="147" t="s">
        <v>39</v>
      </c>
      <c r="O24" s="148" t="s">
        <v>26</v>
      </c>
      <c r="P24" s="86"/>
      <c r="Q24" s="144" t="s">
        <v>56</v>
      </c>
      <c r="R24" s="145" t="s">
        <v>20</v>
      </c>
      <c r="S24" s="146" t="s">
        <v>38</v>
      </c>
      <c r="T24" s="145" t="s">
        <v>48</v>
      </c>
      <c r="U24" s="145" t="s">
        <v>37</v>
      </c>
      <c r="V24" s="149" t="s">
        <v>47</v>
      </c>
      <c r="W24" s="79"/>
    </row>
    <row r="25" spans="1:23" s="90" customFormat="1" ht="16.5" customHeight="1">
      <c r="A25" s="79">
        <v>24</v>
      </c>
      <c r="B25" s="80">
        <v>42280</v>
      </c>
      <c r="C25" s="144" t="s">
        <v>50</v>
      </c>
      <c r="D25" s="145" t="s">
        <v>20</v>
      </c>
      <c r="E25" s="146" t="s">
        <v>34</v>
      </c>
      <c r="F25" s="145" t="s">
        <v>47</v>
      </c>
      <c r="G25" s="147" t="s">
        <v>26</v>
      </c>
      <c r="H25" s="148" t="s">
        <v>47</v>
      </c>
      <c r="I25" s="86"/>
      <c r="J25" s="144" t="s">
        <v>47</v>
      </c>
      <c r="K25" s="145" t="s">
        <v>20</v>
      </c>
      <c r="L25" s="146" t="s">
        <v>26</v>
      </c>
      <c r="M25" s="145" t="s">
        <v>48</v>
      </c>
      <c r="N25" s="147" t="s">
        <v>50</v>
      </c>
      <c r="O25" s="148" t="s">
        <v>34</v>
      </c>
      <c r="P25" s="106"/>
      <c r="Q25" s="161" t="s">
        <v>56</v>
      </c>
      <c r="R25" s="162" t="s">
        <v>20</v>
      </c>
      <c r="S25" s="163" t="s">
        <v>35</v>
      </c>
      <c r="T25" s="162" t="s">
        <v>48</v>
      </c>
      <c r="U25" s="162" t="s">
        <v>26</v>
      </c>
      <c r="V25" s="164" t="s">
        <v>47</v>
      </c>
      <c r="W25" s="79"/>
    </row>
    <row r="26" spans="1:23" s="90" customFormat="1" ht="16.5" customHeight="1">
      <c r="A26" s="79">
        <v>25</v>
      </c>
      <c r="B26" s="80">
        <v>42294</v>
      </c>
      <c r="C26" s="144" t="s">
        <v>51</v>
      </c>
      <c r="D26" s="145" t="s">
        <v>20</v>
      </c>
      <c r="E26" s="146" t="s">
        <v>46</v>
      </c>
      <c r="F26" s="145" t="s">
        <v>39</v>
      </c>
      <c r="G26" s="147" t="s">
        <v>33</v>
      </c>
      <c r="H26" s="148" t="s">
        <v>39</v>
      </c>
      <c r="I26" s="86"/>
      <c r="J26" s="144" t="s">
        <v>39</v>
      </c>
      <c r="K26" s="145" t="s">
        <v>20</v>
      </c>
      <c r="L26" s="146" t="s">
        <v>33</v>
      </c>
      <c r="M26" s="145" t="s">
        <v>48</v>
      </c>
      <c r="N26" s="147" t="s">
        <v>51</v>
      </c>
      <c r="O26" s="148" t="s">
        <v>46</v>
      </c>
      <c r="P26" s="86"/>
      <c r="Q26" s="161" t="s">
        <v>55</v>
      </c>
      <c r="R26" s="162" t="s">
        <v>20</v>
      </c>
      <c r="S26" s="163" t="s">
        <v>36</v>
      </c>
      <c r="T26" s="162" t="s">
        <v>48</v>
      </c>
      <c r="U26" s="162" t="s">
        <v>39</v>
      </c>
      <c r="V26" s="164" t="s">
        <v>33</v>
      </c>
      <c r="W26" s="88"/>
    </row>
    <row r="27" spans="1:23" s="90" customFormat="1" ht="16.5" customHeight="1">
      <c r="A27" s="79">
        <v>26</v>
      </c>
      <c r="B27" s="80">
        <v>42301</v>
      </c>
      <c r="C27" s="144" t="s">
        <v>46</v>
      </c>
      <c r="D27" s="145" t="s">
        <v>20</v>
      </c>
      <c r="E27" s="146" t="s">
        <v>50</v>
      </c>
      <c r="F27" s="145" t="s">
        <v>47</v>
      </c>
      <c r="G27" s="147" t="s">
        <v>39</v>
      </c>
      <c r="H27" s="148" t="s">
        <v>47</v>
      </c>
      <c r="I27" s="86"/>
      <c r="J27" s="144" t="s">
        <v>47</v>
      </c>
      <c r="K27" s="145" t="s">
        <v>20</v>
      </c>
      <c r="L27" s="146" t="s">
        <v>39</v>
      </c>
      <c r="M27" s="145" t="s">
        <v>48</v>
      </c>
      <c r="N27" s="147" t="s">
        <v>37</v>
      </c>
      <c r="O27" s="148" t="s">
        <v>33</v>
      </c>
      <c r="P27" s="86"/>
      <c r="Q27" s="144" t="s">
        <v>33</v>
      </c>
      <c r="R27" s="145" t="s">
        <v>20</v>
      </c>
      <c r="S27" s="146" t="s">
        <v>37</v>
      </c>
      <c r="T27" s="145" t="s">
        <v>48</v>
      </c>
      <c r="U27" s="145" t="s">
        <v>47</v>
      </c>
      <c r="V27" s="149" t="s">
        <v>39</v>
      </c>
      <c r="W27" s="88"/>
    </row>
    <row r="28" spans="1:22" s="107" customFormat="1" ht="16.5" customHeight="1">
      <c r="A28" s="79">
        <v>27</v>
      </c>
      <c r="B28" s="80">
        <v>42308</v>
      </c>
      <c r="C28" s="144" t="s">
        <v>34</v>
      </c>
      <c r="D28" s="145" t="s">
        <v>20</v>
      </c>
      <c r="E28" s="146" t="s">
        <v>51</v>
      </c>
      <c r="F28" s="145" t="s">
        <v>37</v>
      </c>
      <c r="G28" s="147" t="s">
        <v>26</v>
      </c>
      <c r="H28" s="148" t="s">
        <v>37</v>
      </c>
      <c r="I28" s="86"/>
      <c r="J28" s="144" t="s">
        <v>37</v>
      </c>
      <c r="K28" s="145" t="s">
        <v>20</v>
      </c>
      <c r="L28" s="146" t="s">
        <v>26</v>
      </c>
      <c r="M28" s="145" t="s">
        <v>48</v>
      </c>
      <c r="N28" s="147" t="s">
        <v>35</v>
      </c>
      <c r="O28" s="148" t="s">
        <v>52</v>
      </c>
      <c r="P28" s="86"/>
      <c r="Q28" s="144" t="s">
        <v>52</v>
      </c>
      <c r="R28" s="145" t="s">
        <v>20</v>
      </c>
      <c r="S28" s="146" t="s">
        <v>35</v>
      </c>
      <c r="T28" s="145" t="s">
        <v>48</v>
      </c>
      <c r="U28" s="145" t="s">
        <v>37</v>
      </c>
      <c r="V28" s="149" t="s">
        <v>26</v>
      </c>
    </row>
    <row r="29" spans="1:22" ht="16.5" customHeight="1">
      <c r="A29" s="108">
        <v>28</v>
      </c>
      <c r="B29" s="109">
        <v>42315</v>
      </c>
      <c r="C29" s="102" t="s">
        <v>51</v>
      </c>
      <c r="D29" s="99" t="s">
        <v>20</v>
      </c>
      <c r="E29" s="103" t="s">
        <v>50</v>
      </c>
      <c r="F29" s="99" t="s">
        <v>39</v>
      </c>
      <c r="G29" s="100" t="s">
        <v>37</v>
      </c>
      <c r="H29" s="101" t="s">
        <v>39</v>
      </c>
      <c r="I29" s="86"/>
      <c r="J29" s="102" t="s">
        <v>39</v>
      </c>
      <c r="K29" s="99" t="s">
        <v>20</v>
      </c>
      <c r="L29" s="103" t="s">
        <v>37</v>
      </c>
      <c r="M29" s="99" t="s">
        <v>48</v>
      </c>
      <c r="N29" s="100" t="s">
        <v>51</v>
      </c>
      <c r="O29" s="101" t="s">
        <v>50</v>
      </c>
      <c r="P29" s="86"/>
      <c r="Q29" s="102" t="s">
        <v>55</v>
      </c>
      <c r="R29" s="99" t="s">
        <v>20</v>
      </c>
      <c r="S29" s="103" t="s">
        <v>56</v>
      </c>
      <c r="T29" s="99" t="s">
        <v>48</v>
      </c>
      <c r="U29" s="99" t="s">
        <v>39</v>
      </c>
      <c r="V29" s="104" t="s">
        <v>37</v>
      </c>
    </row>
    <row r="30" spans="1:22" ht="16.5" customHeight="1">
      <c r="A30" s="108">
        <v>29</v>
      </c>
      <c r="B30" s="109">
        <v>42322</v>
      </c>
      <c r="C30" s="110"/>
      <c r="D30" s="111"/>
      <c r="E30" s="112"/>
      <c r="F30" s="111"/>
      <c r="G30" s="113"/>
      <c r="H30" s="114"/>
      <c r="I30" s="78"/>
      <c r="J30" s="110"/>
      <c r="K30" s="111"/>
      <c r="L30" s="112"/>
      <c r="M30" s="111"/>
      <c r="N30" s="113"/>
      <c r="O30" s="114"/>
      <c r="P30" s="78"/>
      <c r="Q30" s="110"/>
      <c r="R30" s="111"/>
      <c r="S30" s="112"/>
      <c r="T30" s="111"/>
      <c r="U30" s="113"/>
      <c r="V30" s="114"/>
    </row>
    <row r="31" spans="1:22" ht="16.5" customHeight="1">
      <c r="A31" s="108">
        <v>30</v>
      </c>
      <c r="B31" s="109">
        <v>42329</v>
      </c>
      <c r="C31" s="110"/>
      <c r="D31" s="111"/>
      <c r="E31" s="112"/>
      <c r="F31" s="111"/>
      <c r="G31" s="113"/>
      <c r="H31" s="114"/>
      <c r="I31" s="78"/>
      <c r="J31" s="110"/>
      <c r="K31" s="111"/>
      <c r="L31" s="112"/>
      <c r="M31" s="111"/>
      <c r="N31" s="113"/>
      <c r="O31" s="114"/>
      <c r="P31" s="78"/>
      <c r="Q31" s="110"/>
      <c r="R31" s="111"/>
      <c r="S31" s="112"/>
      <c r="T31" s="111"/>
      <c r="U31" s="113"/>
      <c r="V31" s="115"/>
    </row>
    <row r="32" spans="1:22" ht="16.5" customHeight="1">
      <c r="A32" s="108">
        <v>31</v>
      </c>
      <c r="B32" s="109">
        <v>42336</v>
      </c>
      <c r="C32" s="116"/>
      <c r="D32" s="117"/>
      <c r="E32" s="118"/>
      <c r="F32" s="117"/>
      <c r="G32" s="119"/>
      <c r="H32" s="120"/>
      <c r="I32" s="78"/>
      <c r="J32" s="116"/>
      <c r="K32" s="117"/>
      <c r="L32" s="118"/>
      <c r="M32" s="117"/>
      <c r="N32" s="119"/>
      <c r="O32" s="120"/>
      <c r="P32" s="78"/>
      <c r="Q32" s="116"/>
      <c r="R32" s="117"/>
      <c r="S32" s="118"/>
      <c r="T32" s="117"/>
      <c r="U32" s="119"/>
      <c r="V32" s="121"/>
    </row>
    <row r="33" ht="16.5" customHeight="1">
      <c r="A33" s="122"/>
    </row>
    <row r="34" spans="1:8" ht="16.5" customHeight="1">
      <c r="A34" s="122"/>
      <c r="G34" s="75"/>
      <c r="H34" s="75"/>
    </row>
    <row r="35" spans="1:8" ht="16.5" customHeight="1">
      <c r="A35" s="122"/>
      <c r="G35" s="75"/>
      <c r="H35" s="75"/>
    </row>
    <row r="36" spans="7:8" ht="16.5" customHeight="1">
      <c r="G36" s="75"/>
      <c r="H36" s="75"/>
    </row>
    <row r="37" ht="16.5" customHeight="1"/>
    <row r="38" ht="16.5" customHeight="1"/>
    <row r="39" ht="16.5" customHeight="1"/>
    <row r="40" ht="16.5" customHeight="1"/>
    <row r="41" ht="16.5" customHeight="1"/>
    <row r="42" ht="16.5" customHeight="1">
      <c r="A42" s="122"/>
    </row>
    <row r="43" ht="16.5" customHeight="1">
      <c r="A43" s="122"/>
    </row>
    <row r="44" ht="16.5" customHeight="1">
      <c r="A44" s="122"/>
    </row>
    <row r="45" ht="16.5" customHeight="1">
      <c r="A45" s="122"/>
    </row>
    <row r="46" ht="16.5" customHeight="1">
      <c r="A46" s="122"/>
    </row>
    <row r="47" ht="16.5" customHeight="1">
      <c r="A47" s="122"/>
    </row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>
      <c r="A54" s="122"/>
    </row>
    <row r="55" ht="16.5" customHeight="1">
      <c r="A55" s="122"/>
    </row>
    <row r="56" ht="16.5" customHeight="1">
      <c r="A56" s="122"/>
    </row>
    <row r="57" ht="16.5" customHeight="1">
      <c r="A57" s="122"/>
    </row>
    <row r="58" ht="16.5" customHeight="1">
      <c r="A58" s="122"/>
    </row>
    <row r="59" ht="16.5" customHeight="1">
      <c r="A59" s="122"/>
    </row>
    <row r="60" ht="16.5" customHeight="1"/>
    <row r="61" ht="16.5" customHeight="1"/>
    <row r="62" ht="16.5" customHeight="1"/>
    <row r="63" ht="16.5" customHeight="1">
      <c r="A63" s="122"/>
    </row>
    <row r="64" ht="16.5" customHeight="1">
      <c r="A64" s="122"/>
    </row>
    <row r="65" ht="16.5" customHeight="1">
      <c r="A65" s="122"/>
    </row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>
      <c r="A72" s="122"/>
    </row>
    <row r="73" ht="16.5" customHeight="1">
      <c r="A73" s="122"/>
    </row>
    <row r="74" ht="16.5" customHeight="1">
      <c r="A74" s="122"/>
    </row>
    <row r="75" ht="16.5" customHeight="1">
      <c r="A75" s="122"/>
    </row>
  </sheetData>
  <sheetProtection/>
  <mergeCells count="3">
    <mergeCell ref="C4:E4"/>
    <mergeCell ref="C12:E12"/>
    <mergeCell ref="C23:E2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O15" sqref="O15"/>
    </sheetView>
  </sheetViews>
  <sheetFormatPr defaultColWidth="9.00390625" defaultRowHeight="20.25" customHeight="1"/>
  <cols>
    <col min="1" max="1" width="13.75390625" style="123" customWidth="1"/>
    <col min="2" max="2" width="4.25390625" style="123" customWidth="1"/>
    <col min="3" max="3" width="16.25390625" style="123" customWidth="1"/>
    <col min="4" max="4" width="1.25" style="123" customWidth="1"/>
    <col min="5" max="5" width="4.75390625" style="123" customWidth="1"/>
    <col min="6" max="6" width="4.125" style="123" customWidth="1"/>
    <col min="7" max="8" width="4.75390625" style="123" customWidth="1"/>
    <col min="9" max="10" width="5.125" style="123" customWidth="1"/>
    <col min="11" max="16384" width="9.00390625" style="123" customWidth="1"/>
  </cols>
  <sheetData>
    <row r="1" spans="1:10" s="124" customFormat="1" ht="20.25" customHeight="1">
      <c r="A1" s="195" t="s">
        <v>59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0" s="124" customFormat="1" ht="20.25" customHeight="1">
      <c r="A2" s="125"/>
      <c r="B2" s="125"/>
      <c r="C2" s="125"/>
      <c r="D2" s="125"/>
      <c r="E2" s="125"/>
      <c r="F2" s="125"/>
      <c r="G2" s="125"/>
      <c r="H2" s="125"/>
      <c r="I2" s="125"/>
      <c r="J2" s="125"/>
    </row>
    <row r="3" s="126" customFormat="1" ht="20.25" customHeight="1">
      <c r="B3" s="127"/>
    </row>
    <row r="4" spans="1:16" s="126" customFormat="1" ht="20.25" customHeight="1">
      <c r="A4" s="126" t="s">
        <v>60</v>
      </c>
      <c r="B4" s="127"/>
      <c r="P4" s="128"/>
    </row>
    <row r="5" spans="1:2" s="126" customFormat="1" ht="20.25" customHeight="1">
      <c r="A5" s="129" t="s">
        <v>61</v>
      </c>
      <c r="B5" s="127"/>
    </row>
    <row r="6" spans="1:7" s="126" customFormat="1" ht="20.25" customHeight="1">
      <c r="A6" s="130" t="s">
        <v>62</v>
      </c>
      <c r="B6" s="131" t="s">
        <v>20</v>
      </c>
      <c r="C6" s="132"/>
      <c r="E6" s="133"/>
      <c r="F6" s="134" t="s">
        <v>63</v>
      </c>
      <c r="G6" s="133"/>
    </row>
    <row r="7" spans="1:8" s="126" customFormat="1" ht="24.75" customHeight="1">
      <c r="A7" s="130" t="s">
        <v>62</v>
      </c>
      <c r="B7" s="131" t="s">
        <v>20</v>
      </c>
      <c r="C7" s="132"/>
      <c r="E7" s="133"/>
      <c r="F7" s="134" t="s">
        <v>63</v>
      </c>
      <c r="G7" s="133"/>
      <c r="H7" s="133"/>
    </row>
    <row r="8" spans="3:6" s="126" customFormat="1" ht="20.25" customHeight="1">
      <c r="C8" s="127"/>
      <c r="F8" s="127"/>
    </row>
    <row r="9" spans="1:2" s="126" customFormat="1" ht="20.25" customHeight="1">
      <c r="A9" s="129" t="s">
        <v>64</v>
      </c>
      <c r="B9" s="127"/>
    </row>
    <row r="10" spans="1:7" s="126" customFormat="1" ht="20.25" customHeight="1">
      <c r="A10" s="130" t="s">
        <v>62</v>
      </c>
      <c r="B10" s="131" t="s">
        <v>20</v>
      </c>
      <c r="C10" s="132"/>
      <c r="E10" s="133"/>
      <c r="F10" s="134" t="s">
        <v>63</v>
      </c>
      <c r="G10" s="133"/>
    </row>
    <row r="11" spans="1:7" s="126" customFormat="1" ht="20.25" customHeight="1">
      <c r="A11" s="130" t="s">
        <v>62</v>
      </c>
      <c r="B11" s="131" t="s">
        <v>20</v>
      </c>
      <c r="C11" s="132"/>
      <c r="E11" s="133"/>
      <c r="F11" s="134" t="s">
        <v>63</v>
      </c>
      <c r="G11" s="133"/>
    </row>
    <row r="12" spans="3:6" s="126" customFormat="1" ht="20.25" customHeight="1">
      <c r="C12" s="127"/>
      <c r="F12" s="127"/>
    </row>
    <row r="13" spans="1:2" s="126" customFormat="1" ht="20.25" customHeight="1">
      <c r="A13" s="126" t="s">
        <v>72</v>
      </c>
      <c r="B13" s="127"/>
    </row>
    <row r="14" spans="1:2" s="126" customFormat="1" ht="20.25" customHeight="1">
      <c r="A14" s="129" t="s">
        <v>65</v>
      </c>
      <c r="B14" s="127"/>
    </row>
    <row r="15" spans="1:11" s="126" customFormat="1" ht="20.25" customHeight="1">
      <c r="A15" s="130" t="s">
        <v>66</v>
      </c>
      <c r="B15" s="131" t="s">
        <v>20</v>
      </c>
      <c r="C15" s="135" t="s">
        <v>68</v>
      </c>
      <c r="E15" s="126">
        <v>2</v>
      </c>
      <c r="F15" s="127" t="s">
        <v>63</v>
      </c>
      <c r="G15" s="126">
        <v>6</v>
      </c>
      <c r="I15" s="136"/>
      <c r="J15" s="136"/>
      <c r="K15" s="136"/>
    </row>
    <row r="16" spans="1:11" s="126" customFormat="1" ht="20.25" customHeight="1">
      <c r="A16" s="130" t="s">
        <v>66</v>
      </c>
      <c r="B16" s="131" t="s">
        <v>20</v>
      </c>
      <c r="C16" s="135" t="s">
        <v>69</v>
      </c>
      <c r="E16" s="126">
        <v>2</v>
      </c>
      <c r="F16" s="127" t="s">
        <v>63</v>
      </c>
      <c r="G16" s="126">
        <v>6</v>
      </c>
      <c r="H16" s="137"/>
      <c r="I16" s="136"/>
      <c r="J16" s="136"/>
      <c r="K16" s="136"/>
    </row>
    <row r="17" spans="1:6" s="126" customFormat="1" ht="20.25" customHeight="1">
      <c r="A17" s="138"/>
      <c r="B17" s="139"/>
      <c r="C17" s="140"/>
      <c r="F17" s="127"/>
    </row>
    <row r="18" spans="1:2" s="126" customFormat="1" ht="20.25" customHeight="1">
      <c r="A18" s="129" t="s">
        <v>67</v>
      </c>
      <c r="B18" s="127"/>
    </row>
    <row r="19" spans="1:11" s="126" customFormat="1" ht="20.25" customHeight="1">
      <c r="A19" s="130" t="s">
        <v>66</v>
      </c>
      <c r="B19" s="131" t="s">
        <v>20</v>
      </c>
      <c r="C19" s="135" t="s">
        <v>70</v>
      </c>
      <c r="E19" s="126">
        <v>3</v>
      </c>
      <c r="F19" s="127" t="s">
        <v>63</v>
      </c>
      <c r="G19" s="126">
        <v>0</v>
      </c>
      <c r="I19" s="136"/>
      <c r="J19" s="136"/>
      <c r="K19" s="136"/>
    </row>
    <row r="20" spans="1:11" s="126" customFormat="1" ht="20.25" customHeight="1">
      <c r="A20" s="130" t="s">
        <v>66</v>
      </c>
      <c r="B20" s="131" t="s">
        <v>20</v>
      </c>
      <c r="C20" s="135" t="s">
        <v>71</v>
      </c>
      <c r="E20" s="126">
        <v>6</v>
      </c>
      <c r="F20" s="127" t="s">
        <v>63</v>
      </c>
      <c r="G20" s="137">
        <v>0</v>
      </c>
      <c r="I20" s="136"/>
      <c r="J20" s="136"/>
      <c r="K20" s="136"/>
    </row>
    <row r="21" spans="1:7" s="126" customFormat="1" ht="20.25" customHeight="1">
      <c r="A21" s="140"/>
      <c r="B21" s="139"/>
      <c r="C21" s="140"/>
      <c r="D21" s="127"/>
      <c r="E21" s="127"/>
      <c r="G21" s="137"/>
    </row>
    <row r="22" s="126" customFormat="1" ht="20.25" customHeight="1"/>
    <row r="23" spans="1:10" ht="20.25" customHeight="1">
      <c r="A23" s="141"/>
      <c r="B23" s="141"/>
      <c r="C23" s="142"/>
      <c r="D23" s="142"/>
      <c r="E23" s="142"/>
      <c r="F23" s="142"/>
      <c r="G23" s="142"/>
      <c r="H23" s="142"/>
      <c r="I23" s="142"/>
      <c r="J23" s="142"/>
    </row>
    <row r="24" spans="3:5" ht="20.25" customHeight="1">
      <c r="C24" s="143"/>
      <c r="D24" s="143"/>
      <c r="E24" s="143"/>
    </row>
    <row r="25" spans="3:5" ht="20.25" customHeight="1">
      <c r="C25" s="143"/>
      <c r="D25" s="143"/>
      <c r="E25" s="143"/>
    </row>
    <row r="26" spans="3:5" ht="20.25" customHeight="1">
      <c r="C26" s="143"/>
      <c r="D26" s="143"/>
      <c r="E26" s="143"/>
    </row>
    <row r="27" spans="3:5" ht="20.25" customHeight="1">
      <c r="C27" s="143"/>
      <c r="D27" s="143"/>
      <c r="E27" s="143"/>
    </row>
    <row r="28" spans="3:5" ht="20.25" customHeight="1">
      <c r="C28" s="143"/>
      <c r="D28" s="143"/>
      <c r="E28" s="143"/>
    </row>
    <row r="29" spans="3:5" ht="20.25" customHeight="1">
      <c r="C29" s="143"/>
      <c r="D29" s="143"/>
      <c r="E29" s="143"/>
    </row>
    <row r="30" spans="3:5" ht="20.25" customHeight="1">
      <c r="C30" s="143"/>
      <c r="D30" s="143"/>
      <c r="E30" s="143"/>
    </row>
    <row r="31" spans="3:5" ht="20.25" customHeight="1">
      <c r="C31" s="143"/>
      <c r="D31" s="143"/>
      <c r="E31" s="143"/>
    </row>
    <row r="36" spans="1:10" ht="20.25" customHeight="1">
      <c r="A36" s="195"/>
      <c r="B36" s="195"/>
      <c r="C36" s="195"/>
      <c r="D36" s="195"/>
      <c r="E36" s="195"/>
      <c r="F36" s="195"/>
      <c r="G36" s="195"/>
      <c r="H36" s="195"/>
      <c r="I36" s="195"/>
      <c r="J36" s="195"/>
    </row>
    <row r="37" spans="3:5" ht="20.25" customHeight="1">
      <c r="C37" s="143"/>
      <c r="D37" s="143"/>
      <c r="E37" s="143"/>
    </row>
    <row r="38" spans="3:5" ht="20.25" customHeight="1">
      <c r="C38" s="143"/>
      <c r="D38" s="143"/>
      <c r="E38" s="143"/>
    </row>
  </sheetData>
  <sheetProtection/>
  <mergeCells count="2">
    <mergeCell ref="A1:J1"/>
    <mergeCell ref="A36:J36"/>
  </mergeCells>
  <printOptions horizontalCentered="1"/>
  <pageMargins left="0.7875" right="0.7875" top="0.6597222222222222" bottom="0.440277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goemegu</dc:creator>
  <cp:keywords/>
  <dc:description/>
  <cp:lastModifiedBy>goemegu</cp:lastModifiedBy>
  <dcterms:created xsi:type="dcterms:W3CDTF">2015-11-01T08:05:17Z</dcterms:created>
  <dcterms:modified xsi:type="dcterms:W3CDTF">2015-11-01T08:05:19Z</dcterms:modified>
  <cp:category/>
  <cp:version/>
  <cp:contentType/>
  <cp:contentStatus/>
</cp:coreProperties>
</file>